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9192"/>
  </bookViews>
  <sheets>
    <sheet name="7 дев" sheetId="12" r:id="rId1"/>
    <sheet name="7 юн" sheetId="14" r:id="rId2"/>
    <sheet name="8 дев" sheetId="13" r:id="rId3"/>
    <sheet name="8 юн" sheetId="15" r:id="rId4"/>
    <sheet name="9 дев" sheetId="8" r:id="rId5"/>
    <sheet name="9 юн" sheetId="9" r:id="rId6"/>
    <sheet name="10 дев" sheetId="10" r:id="rId7"/>
    <sheet name="10 юн" sheetId="11" r:id="rId8"/>
    <sheet name="11 дев" sheetId="7" r:id="rId9"/>
    <sheet name="11 юн" sheetId="4" r:id="rId10"/>
  </sheets>
  <externalReferences>
    <externalReference r:id="rId11"/>
  </externalReferences>
  <definedNames>
    <definedName name="_xlnm._FilterDatabase" localSheetId="6" hidden="1">'10 дев'!$A$12:$M$12</definedName>
    <definedName name="_xlnm._FilterDatabase" localSheetId="7" hidden="1">'10 юн'!$A$12:$L$12</definedName>
    <definedName name="_xlnm._FilterDatabase" localSheetId="8" hidden="1">'11 дев'!$A$12:$L$12</definedName>
    <definedName name="_xlnm._FilterDatabase" localSheetId="9" hidden="1">'11 юн'!$A$12:$L$12</definedName>
    <definedName name="_xlnm._FilterDatabase" localSheetId="0" hidden="1">'7 дев'!$A$11:$P$11</definedName>
    <definedName name="_xlnm._FilterDatabase" localSheetId="1" hidden="1">'7 юн'!$A$11:$P$11</definedName>
    <definedName name="_xlnm._FilterDatabase" localSheetId="2" hidden="1">'8 дев'!$A$11:$P$11</definedName>
    <definedName name="_xlnm._FilterDatabase" localSheetId="3" hidden="1">'8 юн'!$A$11:$P$11</definedName>
    <definedName name="_xlnm._FilterDatabase" localSheetId="4" hidden="1">'9 дев'!$A$12:$L$12</definedName>
    <definedName name="_xlnm._FilterDatabase" localSheetId="5" hidden="1">'9 юн'!$A$12:$L$12</definedName>
    <definedName name="school_type">#REF!</definedName>
  </definedNames>
  <calcPr calcId="162913"/>
</workbook>
</file>

<file path=xl/calcChain.xml><?xml version="1.0" encoding="utf-8"?>
<calcChain xmlns="http://schemas.openxmlformats.org/spreadsheetml/2006/main">
  <c r="F13" i="9" l="1"/>
  <c r="H13" i="9"/>
  <c r="J13" i="9"/>
  <c r="K13" i="9"/>
  <c r="F14" i="9"/>
  <c r="H14" i="9"/>
  <c r="J14" i="9"/>
  <c r="K14" i="9"/>
  <c r="F15" i="9"/>
  <c r="H15" i="9"/>
  <c r="J15" i="9"/>
  <c r="K15" i="9"/>
  <c r="G13" i="10"/>
  <c r="I13" i="10"/>
  <c r="K13" i="10"/>
  <c r="L13" i="10"/>
  <c r="G14" i="10"/>
  <c r="I14" i="10"/>
  <c r="K14" i="10"/>
  <c r="L14" i="10"/>
  <c r="G15" i="10"/>
  <c r="I15" i="10"/>
  <c r="K15" i="10"/>
  <c r="L15" i="10"/>
  <c r="G13" i="11"/>
  <c r="I13" i="11"/>
  <c r="K13" i="11"/>
  <c r="L13" i="11"/>
  <c r="G14" i="11"/>
  <c r="I14" i="11"/>
  <c r="K14" i="11"/>
  <c r="L14" i="11"/>
  <c r="G15" i="11"/>
  <c r="I15" i="11"/>
  <c r="K15" i="11"/>
  <c r="L15" i="11"/>
  <c r="G13" i="7"/>
  <c r="I13" i="7"/>
  <c r="K13" i="7"/>
  <c r="L13" i="7"/>
  <c r="G14" i="7"/>
  <c r="I14" i="7"/>
  <c r="K14" i="7"/>
  <c r="L14" i="7"/>
  <c r="G15" i="7"/>
  <c r="I15" i="7"/>
  <c r="K15" i="7"/>
  <c r="L15" i="7"/>
  <c r="G13" i="4"/>
  <c r="I13" i="4"/>
  <c r="K13" i="4"/>
  <c r="L13" i="4"/>
  <c r="G14" i="4"/>
  <c r="I14" i="4"/>
  <c r="K14" i="4"/>
  <c r="L14" i="4"/>
  <c r="G15" i="4"/>
  <c r="I15" i="4"/>
  <c r="K15" i="4"/>
  <c r="L15" i="4"/>
  <c r="I12" i="15"/>
  <c r="K12" i="15"/>
  <c r="M12" i="15"/>
  <c r="N12" i="15"/>
  <c r="I13" i="15"/>
  <c r="K13" i="15"/>
  <c r="M13" i="15"/>
  <c r="N13" i="15"/>
  <c r="I14" i="15"/>
  <c r="K14" i="15"/>
  <c r="M14" i="15"/>
  <c r="N14" i="15"/>
  <c r="I15" i="15"/>
  <c r="K15" i="15"/>
  <c r="M15" i="15"/>
  <c r="N15" i="15"/>
  <c r="I16" i="15"/>
  <c r="K16" i="15"/>
  <c r="M16" i="15"/>
  <c r="N16" i="15"/>
  <c r="I17" i="15"/>
  <c r="K17" i="15"/>
  <c r="M17" i="15"/>
  <c r="N17" i="15"/>
  <c r="I18" i="15"/>
  <c r="K18" i="15"/>
  <c r="M18" i="15"/>
  <c r="N18" i="15"/>
  <c r="I19" i="15"/>
  <c r="K19" i="15"/>
  <c r="M19" i="15"/>
  <c r="N19" i="15"/>
  <c r="I20" i="15"/>
  <c r="K20" i="15"/>
  <c r="M20" i="15"/>
  <c r="N20" i="15"/>
  <c r="I21" i="15"/>
  <c r="K21" i="15"/>
  <c r="M21" i="15"/>
  <c r="N21" i="15"/>
  <c r="I22" i="15"/>
  <c r="K22" i="15"/>
  <c r="M22" i="15"/>
  <c r="N22" i="15"/>
  <c r="I23" i="15"/>
  <c r="K23" i="15"/>
  <c r="M23" i="15"/>
  <c r="N23" i="15"/>
  <c r="I24" i="15"/>
  <c r="K24" i="15"/>
  <c r="M24" i="15"/>
  <c r="N24" i="15"/>
  <c r="I25" i="15"/>
  <c r="K25" i="15"/>
  <c r="M25" i="15"/>
  <c r="N25" i="15"/>
  <c r="I26" i="15"/>
  <c r="K26" i="15"/>
  <c r="M26" i="15"/>
  <c r="N26" i="15"/>
  <c r="I27" i="15"/>
  <c r="K27" i="15"/>
  <c r="M27" i="15"/>
  <c r="N27" i="15"/>
  <c r="I28" i="15"/>
  <c r="K28" i="15"/>
  <c r="M28" i="15"/>
  <c r="N28" i="15"/>
  <c r="I29" i="15"/>
  <c r="K29" i="15"/>
  <c r="M29" i="15"/>
  <c r="N29" i="15"/>
  <c r="I30" i="15"/>
  <c r="K30" i="15"/>
  <c r="M30" i="15"/>
  <c r="N30" i="15"/>
  <c r="I31" i="15"/>
  <c r="K31" i="15"/>
  <c r="M31" i="15"/>
  <c r="N31" i="15"/>
  <c r="I32" i="15"/>
  <c r="K32" i="15"/>
  <c r="M32" i="15"/>
  <c r="N32" i="15"/>
  <c r="I33" i="15"/>
  <c r="K33" i="15"/>
  <c r="M33" i="15"/>
  <c r="N33" i="15"/>
  <c r="I34" i="15"/>
  <c r="K34" i="15"/>
  <c r="M34" i="15"/>
  <c r="N34" i="15"/>
  <c r="I35" i="15"/>
  <c r="K35" i="15"/>
  <c r="M35" i="15"/>
  <c r="N35" i="15"/>
  <c r="I36" i="15"/>
  <c r="K36" i="15"/>
  <c r="M36" i="15"/>
  <c r="N36" i="15"/>
  <c r="I37" i="15"/>
  <c r="K37" i="15"/>
  <c r="M37" i="15"/>
  <c r="N37" i="15"/>
  <c r="I38" i="15"/>
  <c r="K38" i="15"/>
  <c r="M38" i="15"/>
  <c r="N38" i="15"/>
  <c r="I39" i="15"/>
  <c r="K39" i="15"/>
  <c r="M39" i="15"/>
  <c r="N39" i="15"/>
  <c r="I40" i="15"/>
  <c r="K40" i="15"/>
  <c r="M40" i="15"/>
  <c r="N40" i="15"/>
  <c r="I41" i="15"/>
  <c r="K41" i="15"/>
  <c r="M41" i="15"/>
  <c r="N41" i="15"/>
  <c r="I42" i="15"/>
  <c r="K42" i="15"/>
  <c r="M42" i="15"/>
  <c r="N42" i="15"/>
  <c r="I12" i="14"/>
  <c r="K12" i="14"/>
  <c r="M12" i="14"/>
  <c r="N12" i="14"/>
  <c r="I13" i="14"/>
  <c r="K13" i="14"/>
  <c r="M13" i="14"/>
  <c r="N13" i="14"/>
  <c r="I14" i="14"/>
  <c r="K14" i="14"/>
  <c r="M14" i="14"/>
  <c r="N14" i="14"/>
  <c r="I15" i="14"/>
  <c r="K15" i="14"/>
  <c r="M15" i="14"/>
  <c r="N15" i="14"/>
  <c r="I16" i="14"/>
  <c r="K16" i="14"/>
  <c r="M16" i="14"/>
  <c r="N16" i="14"/>
  <c r="I17" i="14"/>
  <c r="K17" i="14"/>
  <c r="M17" i="14"/>
  <c r="N17" i="14"/>
  <c r="I18" i="14"/>
  <c r="K18" i="14"/>
  <c r="M18" i="14"/>
  <c r="N18" i="14"/>
  <c r="I19" i="14"/>
  <c r="K19" i="14"/>
  <c r="M19" i="14"/>
  <c r="N19" i="14"/>
  <c r="I20" i="14"/>
  <c r="K20" i="14"/>
  <c r="M20" i="14"/>
  <c r="N20" i="14"/>
  <c r="I21" i="14"/>
  <c r="K21" i="14"/>
  <c r="M21" i="14"/>
  <c r="N21" i="14"/>
  <c r="I22" i="14"/>
  <c r="K22" i="14"/>
  <c r="M22" i="14"/>
  <c r="N22" i="14"/>
  <c r="I23" i="14"/>
  <c r="K23" i="14"/>
  <c r="M23" i="14"/>
  <c r="N23" i="14"/>
  <c r="I24" i="14"/>
  <c r="K24" i="14"/>
  <c r="M24" i="14"/>
  <c r="N24" i="14"/>
  <c r="I25" i="14"/>
  <c r="K25" i="14"/>
  <c r="M25" i="14"/>
  <c r="N25" i="14"/>
  <c r="I26" i="14"/>
  <c r="K26" i="14"/>
  <c r="M26" i="14"/>
  <c r="N26" i="14"/>
  <c r="I27" i="14"/>
  <c r="K27" i="14"/>
  <c r="M27" i="14"/>
  <c r="N27" i="14"/>
  <c r="I28" i="14"/>
  <c r="K28" i="14"/>
  <c r="M28" i="14"/>
  <c r="N28" i="14"/>
  <c r="I29" i="14"/>
  <c r="K29" i="14"/>
  <c r="M29" i="14"/>
  <c r="N29" i="14"/>
  <c r="I30" i="14"/>
  <c r="K30" i="14"/>
  <c r="M30" i="14"/>
  <c r="N30" i="14"/>
  <c r="I31" i="14"/>
  <c r="K31" i="14"/>
  <c r="M31" i="14"/>
  <c r="N31" i="14"/>
  <c r="I32" i="14"/>
  <c r="K32" i="14"/>
  <c r="M32" i="14"/>
  <c r="N32" i="14"/>
  <c r="I33" i="14"/>
  <c r="K33" i="14"/>
  <c r="M33" i="14"/>
  <c r="N33" i="14"/>
  <c r="I34" i="14"/>
  <c r="K34" i="14"/>
  <c r="M34" i="14"/>
  <c r="N34" i="14"/>
  <c r="I12" i="13"/>
  <c r="K12" i="13"/>
  <c r="M12" i="13"/>
  <c r="N12" i="13"/>
  <c r="I13" i="13"/>
  <c r="K13" i="13"/>
  <c r="M13" i="13"/>
  <c r="N13" i="13"/>
  <c r="I14" i="13"/>
  <c r="K14" i="13"/>
  <c r="M14" i="13"/>
  <c r="N14" i="13"/>
  <c r="I15" i="13"/>
  <c r="K15" i="13"/>
  <c r="M15" i="13"/>
  <c r="N15" i="13"/>
  <c r="I16" i="13"/>
  <c r="K16" i="13"/>
  <c r="M16" i="13"/>
  <c r="N16" i="13"/>
  <c r="I17" i="13"/>
  <c r="K17" i="13"/>
  <c r="M17" i="13"/>
  <c r="N17" i="13"/>
  <c r="I18" i="13"/>
  <c r="K18" i="13"/>
  <c r="M18" i="13"/>
  <c r="N18" i="13"/>
  <c r="I19" i="13"/>
  <c r="K19" i="13"/>
  <c r="M19" i="13"/>
  <c r="N19" i="13"/>
  <c r="I20" i="13"/>
  <c r="K20" i="13"/>
  <c r="M20" i="13"/>
  <c r="N20" i="13"/>
  <c r="I21" i="13"/>
  <c r="K21" i="13"/>
  <c r="M21" i="13"/>
  <c r="N21" i="13"/>
  <c r="I22" i="13"/>
  <c r="K22" i="13"/>
  <c r="M22" i="13"/>
  <c r="N22" i="13"/>
  <c r="I23" i="13"/>
  <c r="K23" i="13"/>
  <c r="M23" i="13"/>
  <c r="N23" i="13"/>
  <c r="I24" i="13"/>
  <c r="K24" i="13"/>
  <c r="M24" i="13"/>
  <c r="N24" i="13"/>
  <c r="I25" i="13"/>
  <c r="K25" i="13"/>
  <c r="M25" i="13"/>
  <c r="N25" i="13"/>
  <c r="I26" i="13"/>
  <c r="K26" i="13"/>
  <c r="M26" i="13"/>
  <c r="N26" i="13"/>
  <c r="I27" i="13"/>
  <c r="K27" i="13"/>
  <c r="M27" i="13"/>
  <c r="N27" i="13"/>
  <c r="I28" i="13"/>
  <c r="K28" i="13"/>
  <c r="M28" i="13"/>
  <c r="N28" i="13"/>
  <c r="I29" i="13"/>
  <c r="K29" i="13"/>
  <c r="M29" i="13"/>
  <c r="N29" i="13"/>
  <c r="I30" i="13"/>
  <c r="K30" i="13"/>
  <c r="M30" i="13"/>
  <c r="N30" i="13"/>
  <c r="I31" i="13"/>
  <c r="K31" i="13"/>
  <c r="M31" i="13"/>
  <c r="N31" i="13"/>
  <c r="I32" i="13"/>
  <c r="K32" i="13"/>
  <c r="M32" i="13"/>
  <c r="N32" i="13"/>
  <c r="I33" i="13"/>
  <c r="K33" i="13"/>
  <c r="M33" i="13"/>
  <c r="N33" i="13"/>
  <c r="I34" i="13"/>
  <c r="K34" i="13"/>
  <c r="M34" i="13"/>
  <c r="N34" i="13"/>
  <c r="I35" i="13"/>
  <c r="K35" i="13"/>
  <c r="M35" i="13"/>
  <c r="N35" i="13"/>
  <c r="I36" i="13"/>
  <c r="K36" i="13"/>
  <c r="M36" i="13"/>
  <c r="N36" i="13"/>
  <c r="I37" i="13"/>
  <c r="K37" i="13"/>
  <c r="M37" i="13"/>
  <c r="N37" i="13"/>
  <c r="I38" i="13"/>
  <c r="K38" i="13"/>
  <c r="M38" i="13"/>
  <c r="N38" i="13"/>
  <c r="I39" i="13"/>
  <c r="K39" i="13"/>
  <c r="M39" i="13"/>
  <c r="N39" i="13"/>
  <c r="I12" i="12"/>
  <c r="K12" i="12"/>
  <c r="M12" i="12"/>
  <c r="N12" i="12"/>
  <c r="I13" i="12"/>
  <c r="K13" i="12"/>
  <c r="M13" i="12"/>
  <c r="N13" i="12"/>
  <c r="I14" i="12"/>
  <c r="K14" i="12"/>
  <c r="M14" i="12"/>
  <c r="N14" i="12"/>
  <c r="I15" i="12"/>
  <c r="K15" i="12"/>
  <c r="M15" i="12"/>
  <c r="N15" i="12"/>
  <c r="I16" i="12"/>
  <c r="K16" i="12"/>
  <c r="M16" i="12"/>
  <c r="N16" i="12"/>
  <c r="I17" i="12"/>
  <c r="K17" i="12"/>
  <c r="M17" i="12"/>
  <c r="N17" i="12"/>
  <c r="I18" i="12"/>
  <c r="K18" i="12"/>
  <c r="M18" i="12"/>
  <c r="N18" i="12"/>
  <c r="I19" i="12"/>
  <c r="K19" i="12"/>
  <c r="M19" i="12"/>
  <c r="N19" i="12"/>
  <c r="I20" i="12"/>
  <c r="K20" i="12"/>
  <c r="M20" i="12"/>
  <c r="N20" i="12"/>
  <c r="I21" i="12"/>
  <c r="K21" i="12"/>
  <c r="M21" i="12"/>
  <c r="N21" i="12"/>
  <c r="I22" i="12"/>
  <c r="K22" i="12"/>
  <c r="M22" i="12"/>
  <c r="N22" i="12"/>
  <c r="I23" i="12"/>
  <c r="K23" i="12"/>
  <c r="M23" i="12"/>
  <c r="N23" i="12"/>
  <c r="I24" i="12"/>
  <c r="K24" i="12"/>
  <c r="M24" i="12"/>
  <c r="N24" i="12"/>
  <c r="I25" i="12"/>
  <c r="K25" i="12"/>
  <c r="M25" i="12"/>
  <c r="N25" i="12"/>
  <c r="I26" i="12"/>
  <c r="K26" i="12"/>
  <c r="M26" i="12"/>
  <c r="N26" i="12"/>
  <c r="I27" i="12"/>
  <c r="K27" i="12"/>
  <c r="M27" i="12"/>
  <c r="N27" i="12"/>
  <c r="I28" i="12"/>
  <c r="K28" i="12"/>
  <c r="M28" i="12"/>
  <c r="N28" i="12"/>
  <c r="I29" i="12"/>
  <c r="K29" i="12"/>
  <c r="M29" i="12"/>
  <c r="N29" i="12"/>
  <c r="I30" i="12"/>
  <c r="K30" i="12"/>
  <c r="M30" i="12"/>
  <c r="N30" i="12"/>
  <c r="I31" i="12"/>
  <c r="K31" i="12"/>
  <c r="M31" i="12"/>
  <c r="N31" i="12"/>
  <c r="I32" i="12"/>
  <c r="K32" i="12"/>
  <c r="M32" i="12"/>
  <c r="N32" i="12"/>
  <c r="I33" i="12"/>
  <c r="K33" i="12"/>
  <c r="M33" i="12"/>
  <c r="N33" i="12"/>
  <c r="I34" i="12"/>
  <c r="K34" i="12"/>
  <c r="M34" i="12"/>
  <c r="N34" i="12"/>
  <c r="I35" i="12"/>
  <c r="K35" i="12"/>
  <c r="M35" i="12"/>
  <c r="N35" i="12"/>
  <c r="I36" i="12"/>
  <c r="K36" i="12"/>
  <c r="M36" i="12"/>
  <c r="N36" i="12"/>
  <c r="I37" i="12"/>
  <c r="K37" i="12"/>
  <c r="M37" i="12"/>
  <c r="N37" i="12"/>
  <c r="I38" i="12"/>
  <c r="K38" i="12"/>
  <c r="M38" i="12"/>
  <c r="N38" i="12"/>
  <c r="I39" i="12"/>
  <c r="K39" i="12"/>
  <c r="M39" i="12"/>
  <c r="N39" i="12"/>
  <c r="I40" i="12"/>
  <c r="N40" i="12" s="1"/>
  <c r="M40" i="12"/>
  <c r="G16" i="11"/>
  <c r="L16" i="11" s="1"/>
  <c r="I16" i="11"/>
  <c r="K16" i="11"/>
  <c r="G17" i="11"/>
  <c r="L17" i="11" s="1"/>
  <c r="I17" i="11"/>
  <c r="K17" i="11"/>
  <c r="G18" i="11"/>
  <c r="L18" i="11" s="1"/>
  <c r="I18" i="11"/>
  <c r="K18" i="11"/>
  <c r="G19" i="11"/>
  <c r="L19" i="11" s="1"/>
  <c r="I19" i="11"/>
  <c r="K19" i="11"/>
  <c r="G20" i="11"/>
  <c r="L20" i="11" s="1"/>
  <c r="I20" i="11"/>
  <c r="K20" i="11"/>
  <c r="G21" i="11"/>
  <c r="L21" i="11" s="1"/>
  <c r="I21" i="11"/>
  <c r="K21" i="11"/>
  <c r="G22" i="11"/>
  <c r="L22" i="11" s="1"/>
  <c r="I22" i="11"/>
  <c r="K22" i="11"/>
  <c r="G23" i="11"/>
  <c r="L23" i="11" s="1"/>
  <c r="I23" i="11"/>
  <c r="K23" i="11"/>
  <c r="G24" i="11"/>
  <c r="L24" i="11" s="1"/>
  <c r="I24" i="11"/>
  <c r="K24" i="11"/>
  <c r="G25" i="11"/>
  <c r="L25" i="11" s="1"/>
  <c r="I25" i="11"/>
  <c r="K25" i="11"/>
  <c r="G26" i="11"/>
  <c r="L26" i="11" s="1"/>
  <c r="I26" i="11"/>
  <c r="K26" i="11"/>
  <c r="G27" i="11"/>
  <c r="L27" i="11" s="1"/>
  <c r="I27" i="11"/>
  <c r="K27" i="11"/>
  <c r="G28" i="11"/>
  <c r="L28" i="11" s="1"/>
  <c r="I28" i="11"/>
  <c r="K28" i="11"/>
  <c r="G29" i="11"/>
  <c r="L29" i="11" s="1"/>
  <c r="I29" i="11"/>
  <c r="K29" i="11"/>
  <c r="G30" i="11"/>
  <c r="L30" i="11" s="1"/>
  <c r="I30" i="11"/>
  <c r="K30" i="11"/>
  <c r="G31" i="11"/>
  <c r="L31" i="11" s="1"/>
  <c r="I31" i="11"/>
  <c r="K31" i="11"/>
  <c r="G32" i="11"/>
  <c r="L32" i="11" s="1"/>
  <c r="I32" i="11"/>
  <c r="K32" i="11"/>
  <c r="G33" i="11"/>
  <c r="L33" i="11" s="1"/>
  <c r="I33" i="11"/>
  <c r="K33" i="11"/>
  <c r="G34" i="11"/>
  <c r="L34" i="11" s="1"/>
  <c r="I34" i="11"/>
  <c r="K34" i="11"/>
  <c r="G35" i="11"/>
  <c r="L35" i="11" s="1"/>
  <c r="I35" i="11"/>
  <c r="K35" i="11"/>
  <c r="G36" i="11"/>
  <c r="L36" i="11" s="1"/>
  <c r="I36" i="11"/>
  <c r="K36" i="11"/>
  <c r="G37" i="11"/>
  <c r="L37" i="11" s="1"/>
  <c r="I37" i="11"/>
  <c r="K37" i="11"/>
  <c r="G38" i="11"/>
  <c r="L38" i="11" s="1"/>
  <c r="I38" i="11"/>
  <c r="K38" i="11"/>
  <c r="G16" i="10"/>
  <c r="I16" i="10"/>
  <c r="K16" i="10"/>
  <c r="G17" i="10"/>
  <c r="I17" i="10"/>
  <c r="K17" i="10"/>
  <c r="G18" i="10"/>
  <c r="I18" i="10"/>
  <c r="K18" i="10"/>
  <c r="G19" i="10"/>
  <c r="I19" i="10"/>
  <c r="K19" i="10"/>
  <c r="G20" i="10"/>
  <c r="I20" i="10"/>
  <c r="K20" i="10"/>
  <c r="G21" i="10"/>
  <c r="I21" i="10"/>
  <c r="K21" i="10"/>
  <c r="G22" i="10"/>
  <c r="I22" i="10"/>
  <c r="K22" i="10"/>
  <c r="G23" i="10"/>
  <c r="I23" i="10"/>
  <c r="K23" i="10"/>
  <c r="G24" i="10"/>
  <c r="I24" i="10"/>
  <c r="K24" i="10"/>
  <c r="G25" i="10"/>
  <c r="I25" i="10"/>
  <c r="K25" i="10"/>
  <c r="G26" i="10"/>
  <c r="I26" i="10"/>
  <c r="K26" i="10"/>
  <c r="G27" i="10"/>
  <c r="I27" i="10"/>
  <c r="K27" i="10"/>
  <c r="G28" i="10"/>
  <c r="I28" i="10"/>
  <c r="K28" i="10"/>
  <c r="G29" i="10"/>
  <c r="I29" i="10"/>
  <c r="K29" i="10"/>
  <c r="G30" i="10"/>
  <c r="I30" i="10"/>
  <c r="K30" i="10"/>
  <c r="G31" i="10"/>
  <c r="I31" i="10"/>
  <c r="K31" i="10"/>
  <c r="G32" i="10"/>
  <c r="I32" i="10"/>
  <c r="K32" i="10"/>
  <c r="G33" i="10"/>
  <c r="I33" i="10"/>
  <c r="K33" i="10"/>
  <c r="G34" i="10"/>
  <c r="I34" i="10"/>
  <c r="K34" i="10"/>
  <c r="G35" i="10"/>
  <c r="I35" i="10"/>
  <c r="K35" i="10"/>
  <c r="G36" i="10"/>
  <c r="I36" i="10"/>
  <c r="K36" i="10"/>
  <c r="G37" i="10"/>
  <c r="I37" i="10"/>
  <c r="K37" i="10"/>
  <c r="G38" i="10"/>
  <c r="I38" i="10"/>
  <c r="K38" i="10"/>
  <c r="G39" i="10"/>
  <c r="I39" i="10"/>
  <c r="K39" i="10"/>
  <c r="G40" i="10"/>
  <c r="I40" i="10"/>
  <c r="K40" i="10"/>
  <c r="L39" i="10" l="1"/>
  <c r="L35" i="10"/>
  <c r="L31" i="10"/>
  <c r="L27" i="10"/>
  <c r="L23" i="10"/>
  <c r="L19" i="10"/>
  <c r="L40" i="10"/>
  <c r="L36" i="10"/>
  <c r="L32" i="10"/>
  <c r="L28" i="10"/>
  <c r="L24" i="10"/>
  <c r="L20" i="10"/>
  <c r="L16" i="10"/>
  <c r="L37" i="10"/>
  <c r="L33" i="10"/>
  <c r="L29" i="10"/>
  <c r="L25" i="10"/>
  <c r="L21" i="10"/>
  <c r="L17" i="10"/>
  <c r="L38" i="10"/>
  <c r="L34" i="10"/>
  <c r="L30" i="10"/>
  <c r="L26" i="10"/>
  <c r="L22" i="10"/>
  <c r="L18" i="10"/>
  <c r="F16" i="9"/>
  <c r="K16" i="9" s="1"/>
  <c r="H16" i="9"/>
  <c r="J16" i="9"/>
  <c r="F17" i="9"/>
  <c r="K17" i="9" s="1"/>
  <c r="H17" i="9"/>
  <c r="J17" i="9"/>
  <c r="F18" i="9"/>
  <c r="K18" i="9" s="1"/>
  <c r="H18" i="9"/>
  <c r="J18" i="9"/>
  <c r="F19" i="9"/>
  <c r="K19" i="9" s="1"/>
  <c r="H19" i="9"/>
  <c r="J19" i="9"/>
  <c r="F20" i="9"/>
  <c r="K20" i="9" s="1"/>
  <c r="H20" i="9"/>
  <c r="J20" i="9"/>
  <c r="F21" i="9"/>
  <c r="K21" i="9" s="1"/>
  <c r="H21" i="9"/>
  <c r="J21" i="9"/>
  <c r="F22" i="9"/>
  <c r="K22" i="9" s="1"/>
  <c r="H22" i="9"/>
  <c r="J22" i="9"/>
  <c r="F23" i="9"/>
  <c r="K23" i="9" s="1"/>
  <c r="H23" i="9"/>
  <c r="J23" i="9"/>
  <c r="F24" i="9"/>
  <c r="K24" i="9" s="1"/>
  <c r="H24" i="9"/>
  <c r="J24" i="9"/>
  <c r="F25" i="9"/>
  <c r="K25" i="9" s="1"/>
  <c r="H25" i="9"/>
  <c r="J25" i="9"/>
  <c r="F26" i="9"/>
  <c r="K26" i="9" s="1"/>
  <c r="H26" i="9"/>
  <c r="J26" i="9"/>
  <c r="F27" i="9"/>
  <c r="K27" i="9" s="1"/>
  <c r="H27" i="9"/>
  <c r="J27" i="9"/>
  <c r="F28" i="9"/>
  <c r="K28" i="9" s="1"/>
  <c r="H28" i="9"/>
  <c r="J28" i="9"/>
  <c r="F29" i="9"/>
  <c r="K29" i="9" s="1"/>
  <c r="H29" i="9"/>
  <c r="J29" i="9"/>
  <c r="F30" i="9"/>
  <c r="K30" i="9" s="1"/>
  <c r="H30" i="9"/>
  <c r="J30" i="9"/>
  <c r="F31" i="9"/>
  <c r="K31" i="9" s="1"/>
  <c r="H31" i="9"/>
  <c r="J31" i="9"/>
  <c r="F32" i="9"/>
  <c r="K32" i="9" s="1"/>
  <c r="H32" i="9"/>
  <c r="J32" i="9"/>
  <c r="F33" i="9"/>
  <c r="K33" i="9" s="1"/>
  <c r="H33" i="9"/>
  <c r="J33" i="9"/>
  <c r="F34" i="9"/>
  <c r="K34" i="9" s="1"/>
  <c r="H34" i="9"/>
  <c r="J34" i="9"/>
  <c r="F35" i="9"/>
  <c r="K35" i="9" s="1"/>
  <c r="H35" i="9"/>
  <c r="J35" i="9"/>
  <c r="F36" i="9"/>
  <c r="K36" i="9" s="1"/>
  <c r="H36" i="9"/>
  <c r="J36" i="9"/>
  <c r="F37" i="9"/>
  <c r="K37" i="9" s="1"/>
  <c r="H37" i="9"/>
  <c r="J37" i="9"/>
  <c r="F38" i="9"/>
  <c r="K38" i="9" s="1"/>
  <c r="H38" i="9"/>
  <c r="J38" i="9"/>
  <c r="F39" i="9"/>
  <c r="K39" i="9" s="1"/>
  <c r="H39" i="9"/>
  <c r="J39" i="9"/>
  <c r="F40" i="9"/>
  <c r="K40" i="9" s="1"/>
  <c r="H40" i="9"/>
  <c r="J40" i="9"/>
  <c r="F13" i="8"/>
  <c r="K13" i="8" s="1"/>
  <c r="H13" i="8"/>
  <c r="J13" i="8"/>
  <c r="F14" i="8"/>
  <c r="H14" i="8"/>
  <c r="J14" i="8"/>
  <c r="F15" i="8"/>
  <c r="H15" i="8"/>
  <c r="J15" i="8"/>
  <c r="F16" i="8"/>
  <c r="H16" i="8"/>
  <c r="J16" i="8"/>
  <c r="F17" i="8"/>
  <c r="K17" i="8" s="1"/>
  <c r="H17" i="8"/>
  <c r="J17" i="8"/>
  <c r="F18" i="8"/>
  <c r="H18" i="8"/>
  <c r="J18" i="8"/>
  <c r="F19" i="8"/>
  <c r="H19" i="8"/>
  <c r="J19" i="8"/>
  <c r="F20" i="8"/>
  <c r="H20" i="8"/>
  <c r="J20" i="8"/>
  <c r="F21" i="8"/>
  <c r="K21" i="8" s="1"/>
  <c r="H21" i="8"/>
  <c r="J21" i="8"/>
  <c r="F22" i="8"/>
  <c r="H22" i="8"/>
  <c r="J22" i="8"/>
  <c r="F23" i="8"/>
  <c r="H23" i="8"/>
  <c r="J23" i="8"/>
  <c r="F24" i="8"/>
  <c r="H24" i="8"/>
  <c r="J24" i="8"/>
  <c r="F25" i="8"/>
  <c r="K25" i="8" s="1"/>
  <c r="H25" i="8"/>
  <c r="J25" i="8"/>
  <c r="F26" i="8"/>
  <c r="H26" i="8"/>
  <c r="J26" i="8"/>
  <c r="F27" i="8"/>
  <c r="H27" i="8"/>
  <c r="J27" i="8"/>
  <c r="F28" i="8"/>
  <c r="H28" i="8"/>
  <c r="J28" i="8"/>
  <c r="F29" i="8"/>
  <c r="K29" i="8" s="1"/>
  <c r="H29" i="8"/>
  <c r="J29" i="8"/>
  <c r="F30" i="8"/>
  <c r="H30" i="8"/>
  <c r="J30" i="8"/>
  <c r="F31" i="8"/>
  <c r="H31" i="8"/>
  <c r="J31" i="8"/>
  <c r="F32" i="8"/>
  <c r="H32" i="8"/>
  <c r="J32" i="8"/>
  <c r="F33" i="8"/>
  <c r="K33" i="8" s="1"/>
  <c r="H33" i="8"/>
  <c r="J33" i="8"/>
  <c r="F34" i="8"/>
  <c r="H34" i="8"/>
  <c r="J34" i="8"/>
  <c r="F35" i="8"/>
  <c r="H35" i="8"/>
  <c r="J35" i="8"/>
  <c r="F36" i="8"/>
  <c r="H36" i="8"/>
  <c r="J36" i="8"/>
  <c r="F37" i="8"/>
  <c r="K37" i="8" s="1"/>
  <c r="H37" i="8"/>
  <c r="J37" i="8"/>
  <c r="F38" i="8"/>
  <c r="H38" i="8"/>
  <c r="J38" i="8"/>
  <c r="F39" i="8"/>
  <c r="H39" i="8"/>
  <c r="J39" i="8"/>
  <c r="F40" i="8"/>
  <c r="H40" i="8"/>
  <c r="J40" i="8"/>
  <c r="F41" i="8"/>
  <c r="K41" i="8" s="1"/>
  <c r="H41" i="8"/>
  <c r="J41" i="8"/>
  <c r="F42" i="8"/>
  <c r="H42" i="8"/>
  <c r="J42" i="8"/>
  <c r="F43" i="8"/>
  <c r="H43" i="8"/>
  <c r="J43" i="8"/>
  <c r="K26" i="8" l="1"/>
  <c r="K22" i="8"/>
  <c r="K18" i="8"/>
  <c r="K14" i="8"/>
  <c r="K38" i="8"/>
  <c r="K30" i="8"/>
  <c r="K43" i="8"/>
  <c r="K39" i="8"/>
  <c r="K35" i="8"/>
  <c r="K31" i="8"/>
  <c r="K27" i="8"/>
  <c r="K23" i="8"/>
  <c r="K19" i="8"/>
  <c r="K15" i="8"/>
  <c r="K42" i="8"/>
  <c r="K34" i="8"/>
  <c r="K40" i="8"/>
  <c r="K36" i="8"/>
  <c r="K32" i="8"/>
  <c r="K28" i="8"/>
  <c r="K24" i="8"/>
  <c r="K20" i="8"/>
  <c r="K16" i="8"/>
  <c r="G16" i="7"/>
  <c r="L16" i="7" s="1"/>
  <c r="I16" i="7"/>
  <c r="K16" i="7"/>
  <c r="G17" i="7"/>
  <c r="L17" i="7" s="1"/>
  <c r="I17" i="7"/>
  <c r="K17" i="7"/>
  <c r="G18" i="7"/>
  <c r="L18" i="7" s="1"/>
  <c r="I18" i="7"/>
  <c r="K18" i="7"/>
  <c r="G19" i="7"/>
  <c r="L19" i="7" s="1"/>
  <c r="I19" i="7"/>
  <c r="K19" i="7"/>
  <c r="G20" i="7"/>
  <c r="L20" i="7" s="1"/>
  <c r="I20" i="7"/>
  <c r="K20" i="7"/>
  <c r="G21" i="7"/>
  <c r="L21" i="7" s="1"/>
  <c r="I21" i="7"/>
  <c r="K21" i="7"/>
  <c r="G22" i="7"/>
  <c r="L22" i="7" s="1"/>
  <c r="I22" i="7"/>
  <c r="K22" i="7"/>
  <c r="G23" i="7"/>
  <c r="L23" i="7" s="1"/>
  <c r="I23" i="7"/>
  <c r="K23" i="7"/>
  <c r="G24" i="7"/>
  <c r="L24" i="7" s="1"/>
  <c r="I24" i="7"/>
  <c r="K24" i="7"/>
  <c r="G25" i="7"/>
  <c r="L25" i="7" s="1"/>
  <c r="I25" i="7"/>
  <c r="K25" i="7"/>
  <c r="G26" i="7"/>
  <c r="L26" i="7" s="1"/>
  <c r="I26" i="7"/>
  <c r="K26" i="7"/>
  <c r="G27" i="7"/>
  <c r="L27" i="7" s="1"/>
  <c r="I27" i="7"/>
  <c r="K27" i="7"/>
  <c r="G28" i="7"/>
  <c r="L28" i="7" s="1"/>
  <c r="I28" i="7"/>
  <c r="K28" i="7"/>
  <c r="G29" i="7"/>
  <c r="L29" i="7" s="1"/>
  <c r="I29" i="7"/>
  <c r="K29" i="7"/>
  <c r="G30" i="7"/>
  <c r="L30" i="7" s="1"/>
  <c r="I30" i="7"/>
  <c r="K30" i="7"/>
  <c r="G31" i="7"/>
  <c r="L31" i="7" s="1"/>
  <c r="I31" i="7"/>
  <c r="K31" i="7"/>
  <c r="G32" i="7"/>
  <c r="L32" i="7" s="1"/>
  <c r="I32" i="7"/>
  <c r="K32" i="7"/>
  <c r="G33" i="7"/>
  <c r="L33" i="7" s="1"/>
  <c r="I33" i="7"/>
  <c r="K33" i="7"/>
  <c r="G34" i="7"/>
  <c r="L34" i="7" s="1"/>
  <c r="I34" i="7"/>
  <c r="K34" i="7"/>
  <c r="G35" i="7"/>
  <c r="L35" i="7" s="1"/>
  <c r="I35" i="7"/>
  <c r="K35" i="7"/>
  <c r="G36" i="7"/>
  <c r="L36" i="7" s="1"/>
  <c r="I36" i="7"/>
  <c r="K36" i="7"/>
  <c r="G37" i="7"/>
  <c r="L37" i="7" s="1"/>
  <c r="I37" i="7"/>
  <c r="K37" i="7"/>
  <c r="G38" i="7"/>
  <c r="L38" i="7" s="1"/>
  <c r="I38" i="7"/>
  <c r="K38" i="7"/>
  <c r="G39" i="7"/>
  <c r="L39" i="7" s="1"/>
  <c r="I39" i="7"/>
  <c r="K39" i="7"/>
  <c r="G40" i="7"/>
  <c r="L40" i="7" s="1"/>
  <c r="I40" i="7"/>
  <c r="K40" i="7"/>
  <c r="G41" i="7"/>
  <c r="L41" i="7" s="1"/>
  <c r="I41" i="7"/>
  <c r="K41" i="7"/>
  <c r="G42" i="7"/>
  <c r="L42" i="7" s="1"/>
  <c r="I42" i="7"/>
  <c r="K42" i="7"/>
  <c r="G43" i="7"/>
  <c r="L43" i="7" s="1"/>
  <c r="I43" i="7"/>
  <c r="K43" i="7"/>
  <c r="G44" i="7"/>
  <c r="L44" i="7" s="1"/>
  <c r="I44" i="7"/>
  <c r="K44" i="7"/>
  <c r="G45" i="7"/>
  <c r="L45" i="7" s="1"/>
  <c r="I45" i="7"/>
  <c r="G46" i="7"/>
  <c r="I46" i="7"/>
  <c r="G47" i="7"/>
  <c r="I47" i="7"/>
  <c r="G48" i="7"/>
  <c r="L48" i="7" s="1"/>
  <c r="I48" i="7"/>
  <c r="G49" i="7"/>
  <c r="I49" i="7"/>
  <c r="L49" i="7"/>
  <c r="G50" i="7"/>
  <c r="I50" i="7"/>
  <c r="G51" i="7"/>
  <c r="I51" i="7"/>
  <c r="G52" i="7"/>
  <c r="I52" i="7"/>
  <c r="L52" i="7"/>
  <c r="G53" i="7"/>
  <c r="L53" i="7" s="1"/>
  <c r="I53" i="7"/>
  <c r="G54" i="7"/>
  <c r="I54" i="7"/>
  <c r="G55" i="7"/>
  <c r="I55" i="7"/>
  <c r="G56" i="7"/>
  <c r="L56" i="7" s="1"/>
  <c r="I56" i="7"/>
  <c r="K27" i="4"/>
  <c r="K39" i="4"/>
  <c r="K34" i="4"/>
  <c r="K35" i="4"/>
  <c r="K40" i="4"/>
  <c r="K32" i="4"/>
  <c r="K36" i="4"/>
  <c r="K33" i="4"/>
  <c r="K29" i="4"/>
  <c r="K25" i="4"/>
  <c r="K18" i="4"/>
  <c r="K28" i="4"/>
  <c r="K31" i="4"/>
  <c r="K30" i="4"/>
  <c r="K20" i="4"/>
  <c r="K24" i="4"/>
  <c r="K23" i="4"/>
  <c r="K17" i="4"/>
  <c r="K21" i="4"/>
  <c r="K16" i="4"/>
  <c r="K19" i="4"/>
  <c r="K22" i="4"/>
  <c r="K26" i="4"/>
  <c r="K37" i="4"/>
  <c r="I18" i="4"/>
  <c r="I16" i="4"/>
  <c r="I17" i="4"/>
  <c r="I21" i="4"/>
  <c r="I20" i="4"/>
  <c r="I23" i="4"/>
  <c r="I22" i="4"/>
  <c r="I25" i="4"/>
  <c r="I24" i="4"/>
  <c r="I29" i="4"/>
  <c r="I32" i="4"/>
  <c r="I38" i="4"/>
  <c r="I19" i="4"/>
  <c r="I28" i="4"/>
  <c r="I33" i="4"/>
  <c r="I30" i="4"/>
  <c r="I35" i="4"/>
  <c r="I34" i="4"/>
  <c r="I26" i="4"/>
  <c r="I31" i="4"/>
  <c r="I37" i="4"/>
  <c r="I36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27" i="4"/>
  <c r="G16" i="4"/>
  <c r="G17" i="4"/>
  <c r="G27" i="4"/>
  <c r="G20" i="4"/>
  <c r="G19" i="4"/>
  <c r="G25" i="4"/>
  <c r="G21" i="4"/>
  <c r="G23" i="4"/>
  <c r="G24" i="4"/>
  <c r="G22" i="4"/>
  <c r="G28" i="4"/>
  <c r="G29" i="4"/>
  <c r="G26" i="4"/>
  <c r="G30" i="4"/>
  <c r="G32" i="4"/>
  <c r="G31" i="4"/>
  <c r="G33" i="4"/>
  <c r="G34" i="4"/>
  <c r="G35" i="4"/>
  <c r="G36" i="4"/>
  <c r="G38" i="4"/>
  <c r="G37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18" i="4"/>
  <c r="L37" i="4" l="1"/>
  <c r="L51" i="7"/>
  <c r="L46" i="7"/>
  <c r="L54" i="7"/>
  <c r="L55" i="7"/>
  <c r="L50" i="7"/>
  <c r="L47" i="7"/>
  <c r="L41" i="4"/>
  <c r="L19" i="4"/>
  <c r="L18" i="4"/>
  <c r="L23" i="4"/>
  <c r="L32" i="4"/>
  <c r="L54" i="4" l="1"/>
  <c r="L50" i="4"/>
  <c r="L52" i="4"/>
  <c r="L48" i="4"/>
  <c r="L36" i="4"/>
  <c r="L20" i="4"/>
  <c r="L53" i="4"/>
  <c r="L49" i="4"/>
  <c r="L34" i="4"/>
  <c r="L35" i="4"/>
  <c r="L55" i="4"/>
  <c r="L51" i="4"/>
  <c r="L47" i="4"/>
  <c r="L46" i="4"/>
  <c r="L43" i="4"/>
  <c r="L21" i="4"/>
  <c r="L33" i="4"/>
  <c r="L30" i="4"/>
  <c r="L42" i="4"/>
  <c r="L38" i="4"/>
  <c r="L31" i="4"/>
  <c r="L27" i="4"/>
  <c r="L29" i="4"/>
  <c r="L28" i="4"/>
  <c r="L22" i="4"/>
  <c r="L17" i="4"/>
  <c r="L26" i="4"/>
  <c r="L45" i="4"/>
  <c r="L25" i="4"/>
  <c r="L44" i="4"/>
  <c r="L39" i="4"/>
  <c r="L40" i="4"/>
  <c r="L24" i="4"/>
  <c r="L16" i="4"/>
</calcChain>
</file>

<file path=xl/sharedStrings.xml><?xml version="1.0" encoding="utf-8"?>
<sst xmlns="http://schemas.openxmlformats.org/spreadsheetml/2006/main" count="1402" uniqueCount="886">
  <si>
    <t>Теория</t>
  </si>
  <si>
    <t>Гимнастика</t>
  </si>
  <si>
    <t>№п/п</t>
  </si>
  <si>
    <t>ФИО участника</t>
  </si>
  <si>
    <t>Класс</t>
  </si>
  <si>
    <t>Количество баллов</t>
  </si>
  <si>
    <t>Количество "зачетных" баллов</t>
  </si>
  <si>
    <t>Итоговое время</t>
  </si>
  <si>
    <t>ИТОГОВОЕ КОЛИЧЕСТВО "ЗАЧЕТНЫХ" БАЛЛОВ</t>
  </si>
  <si>
    <t>Образовательная организация</t>
  </si>
  <si>
    <t>ИТОГОВАЯ ВЕДОМОСТЬ</t>
  </si>
  <si>
    <t xml:space="preserve">оценивания работ участников муниципального этапа </t>
  </si>
  <si>
    <t xml:space="preserve">всероссийской олимпиады школьников 2022/23 учебного года </t>
  </si>
  <si>
    <t>по физической культуре</t>
  </si>
  <si>
    <t>Спортивные игры</t>
  </si>
  <si>
    <t>Ксензов Вадим Максимович</t>
  </si>
  <si>
    <t>Лахтин Иван Гаврилович</t>
  </si>
  <si>
    <t>шифр</t>
  </si>
  <si>
    <t>ФК-11-218-05</t>
  </si>
  <si>
    <t>ФК-11-218-07</t>
  </si>
  <si>
    <t>Перевалов Никита Владимирович</t>
  </si>
  <si>
    <t>ФК-11-218-12</t>
  </si>
  <si>
    <t>Долгов Данила Алексеевич</t>
  </si>
  <si>
    <t>ФК-11-218-03</t>
  </si>
  <si>
    <t>Марков Вячеслав Романович</t>
  </si>
  <si>
    <t>ФК-11-218-02</t>
  </si>
  <si>
    <t>ФК-11-218-14</t>
  </si>
  <si>
    <t>Алиев Рамин Вугар Оглы</t>
  </si>
  <si>
    <t>ФК-11-214-14</t>
  </si>
  <si>
    <t>Лукашевич Максим Александрович</t>
  </si>
  <si>
    <t>ФК-11-214-11</t>
  </si>
  <si>
    <t>Худолей Семен Владиславович</t>
  </si>
  <si>
    <t>Шипицын Никита Юрьевич</t>
  </si>
  <si>
    <t>ФК-11-214-05</t>
  </si>
  <si>
    <t>Сорокин Максим Владиславович</t>
  </si>
  <si>
    <t>ФК-11-214-03</t>
  </si>
  <si>
    <t>БОУ г.Омска "СОШ № 27"</t>
  </si>
  <si>
    <t>БОУ г.Омска "СОШ № 36"</t>
  </si>
  <si>
    <t>БОУ г.Омска "Гимназия № 150"</t>
  </si>
  <si>
    <t>БОУ г.Омска "СОШ № 108"</t>
  </si>
  <si>
    <t>БОУ г.Омска "СОШ № 44"</t>
  </si>
  <si>
    <t>БОУ г.Омска "СОШ № 63"</t>
  </si>
  <si>
    <t>БОУ г.Омска "Гимназия № 123"</t>
  </si>
  <si>
    <t>БОУ г.Омска "Лицей № 29"</t>
  </si>
  <si>
    <t>БОУ г.Омска "Гимназия № 26"</t>
  </si>
  <si>
    <t>БОУ г.Омска "СОШ № 162"</t>
  </si>
  <si>
    <t>ФК-11-216-01</t>
  </si>
  <si>
    <t>Нюрич Михаил Дмитриевич</t>
  </si>
  <si>
    <t>БОУ г.Омска "СОШ № 7"</t>
  </si>
  <si>
    <t>ФК-11-216-03</t>
  </si>
  <si>
    <t>Щербань Андрей Михайлович</t>
  </si>
  <si>
    <t>ФК-11-216-04</t>
  </si>
  <si>
    <t>Алхимович Кирилл Сергеевич</t>
  </si>
  <si>
    <t>БОУ г.Омска "СОШ № 34"</t>
  </si>
  <si>
    <t>ФК-11-216-08</t>
  </si>
  <si>
    <t>Лесничий Роман Дмитриевич</t>
  </si>
  <si>
    <t>БОУ г.Омска "Гимназия № 69"</t>
  </si>
  <si>
    <t>ФК-11-216-12</t>
  </si>
  <si>
    <t>Возлюбленный Глеб Алексеевич</t>
  </si>
  <si>
    <t>БОУ г.Омска "Гимназия № 115"</t>
  </si>
  <si>
    <t>ФК-11-216-14</t>
  </si>
  <si>
    <t>Шелехов Егор Дмитриевич</t>
  </si>
  <si>
    <t>ФК-11-217-01</t>
  </si>
  <si>
    <t>Оськин Артем Владиславович</t>
  </si>
  <si>
    <t>ФК-11-217-05</t>
  </si>
  <si>
    <t>Василюк Никита Евгеньевич</t>
  </si>
  <si>
    <t>ФК-11-217-07</t>
  </si>
  <si>
    <t>Шевченко Максим Сергеевич</t>
  </si>
  <si>
    <t>БОУ г.Омска "Гимназия № 62"</t>
  </si>
  <si>
    <t>ФК-11-217-08</t>
  </si>
  <si>
    <t>Халилов Акбар Гайратжон углы</t>
  </si>
  <si>
    <t>ФК-11-217-09</t>
  </si>
  <si>
    <t>Шрамко Данила Андреевич</t>
  </si>
  <si>
    <t>БОУ г.Омска "СОШ № 83"</t>
  </si>
  <si>
    <t>ФК-11-217-12</t>
  </si>
  <si>
    <t>Иванов Илья Евгеньевич</t>
  </si>
  <si>
    <t>БОУ г.Омска "СОШ № 118"</t>
  </si>
  <si>
    <t>ФК-11-212-09</t>
  </si>
  <si>
    <t>Иванов Артем Витальеваи</t>
  </si>
  <si>
    <t>БОУ г.Омска "Гимназия № 75"</t>
  </si>
  <si>
    <t>ФК-11-212-10</t>
  </si>
  <si>
    <t>Ермачков Никита Сергеевич</t>
  </si>
  <si>
    <t>БОУ г.Омска "СОШ № 90"</t>
  </si>
  <si>
    <t>ФК-11-212-12</t>
  </si>
  <si>
    <t>Молчанов Данил Сергеевич</t>
  </si>
  <si>
    <t>ФК-11-212-13</t>
  </si>
  <si>
    <t>Чекусов Данила Максимович</t>
  </si>
  <si>
    <t>БОУ г.Омска "СОШ № 127"</t>
  </si>
  <si>
    <t>ФК-11-212-15</t>
  </si>
  <si>
    <t>Якунин Егор Сергеевич</t>
  </si>
  <si>
    <t>ОКВК</t>
  </si>
  <si>
    <t>ФК-11-224-01</t>
  </si>
  <si>
    <t>Михеев Дмитрий Алексеевич</t>
  </si>
  <si>
    <t>БОУ г.Омска "СОШ № 13"</t>
  </si>
  <si>
    <t>ФК-11-224-02</t>
  </si>
  <si>
    <t>Наурузбеков Асет Серкович</t>
  </si>
  <si>
    <t>ФК-11-224-03</t>
  </si>
  <si>
    <t>Титов Георгий Евгеньевич</t>
  </si>
  <si>
    <t>ФК-11-224-06</t>
  </si>
  <si>
    <t>Осербаев Жаслан Конебаевич</t>
  </si>
  <si>
    <t>БОУ г.Омска "СОШ № 55"</t>
  </si>
  <si>
    <t>ФК-11-224-07</t>
  </si>
  <si>
    <t>Абдрахманов Даурен Токтамысович</t>
  </si>
  <si>
    <t>БОУ г.Омска "СОШ № 68"</t>
  </si>
  <si>
    <t>ФК-11-224-08</t>
  </si>
  <si>
    <t>Зенаков Семен Сергеевич</t>
  </si>
  <si>
    <t>БОУ г.Омска "Лицей № 74"</t>
  </si>
  <si>
    <t>ФК-11-224-10</t>
  </si>
  <si>
    <t>Желудев Денис Евгеньевич</t>
  </si>
  <si>
    <t>БОУ г.Омска "СОШ № 101"</t>
  </si>
  <si>
    <t>ФК-11-224-12</t>
  </si>
  <si>
    <t>Мирзоев Руслан Рахматулоевич</t>
  </si>
  <si>
    <t>ФК-11-218-13</t>
  </si>
  <si>
    <t>Мишнев Егор Александрович</t>
  </si>
  <si>
    <t>БОУ г.Омска "Гимназия № 147"</t>
  </si>
  <si>
    <t>ФК-11-218-11</t>
  </si>
  <si>
    <t>ФК-11-218-09</t>
  </si>
  <si>
    <t>Есаков Кирилл Николаевич</t>
  </si>
  <si>
    <t>БОУ г.Омска "Гимназия № 85"</t>
  </si>
  <si>
    <t>Харланов Георгий Александрович</t>
  </si>
  <si>
    <t>ФК-11-217-04</t>
  </si>
  <si>
    <t>Быченко Сергей Сергеевич</t>
  </si>
  <si>
    <t>ФК-11-216-10</t>
  </si>
  <si>
    <t>Седельцев Илья Вадимович</t>
  </si>
  <si>
    <t>БОУ г.Омска "Лицей № 92"</t>
  </si>
  <si>
    <t>ФК-11-214-04</t>
  </si>
  <si>
    <t>Черепанов Алексей Константинович</t>
  </si>
  <si>
    <t>ФК-11-214-07</t>
  </si>
  <si>
    <t>Круглов Михаил Вячеславович</t>
  </si>
  <si>
    <t>ФК-11-214-09</t>
  </si>
  <si>
    <t>Шпак Павел Александрович</t>
  </si>
  <si>
    <t xml:space="preserve">                                                           </t>
  </si>
  <si>
    <t>Председатель жюри</t>
  </si>
  <si>
    <t>Зачёс Н.А.</t>
  </si>
  <si>
    <t>Члены жюри</t>
  </si>
  <si>
    <t>Архипова Н.И.</t>
  </si>
  <si>
    <t>Булгакова А.Н.</t>
  </si>
  <si>
    <t>Евсеева Г.Н.</t>
  </si>
  <si>
    <t>Ладнова Т.В.</t>
  </si>
  <si>
    <t>Маркова И.И.</t>
  </si>
  <si>
    <t>Митрофанова Е.Н.</t>
  </si>
  <si>
    <t>Отт Т.В.</t>
  </si>
  <si>
    <t>Славинская З.З.</t>
  </si>
  <si>
    <t>Фомина А.А.</t>
  </si>
  <si>
    <t>Васильева Н.В.</t>
  </si>
  <si>
    <t>Исаева Н.В.</t>
  </si>
  <si>
    <t>Барковский К.Н.</t>
  </si>
  <si>
    <t>Слезнов В.А.</t>
  </si>
  <si>
    <t>Пономаренко Т.Н.</t>
  </si>
  <si>
    <t>БОУ г. Омска «СОШ № 15»</t>
  </si>
  <si>
    <t>ФК-11-217-02</t>
  </si>
  <si>
    <t>Редькина Полина Ивановна</t>
  </si>
  <si>
    <t>БОУ г. Омска «СОШ № 7»</t>
  </si>
  <si>
    <t>ФК-11-218-01</t>
  </si>
  <si>
    <t>Пиляева Кристина Алексеевна</t>
  </si>
  <si>
    <t>БоУ г. Омска «СОШ № 90 им. Д.М. Карбышева»</t>
  </si>
  <si>
    <t>ФК-11-214-10</t>
  </si>
  <si>
    <t>Макарова Екатерина Романовна</t>
  </si>
  <si>
    <t>ФК-11-214-02</t>
  </si>
  <si>
    <t>Емельянова Ольга Сергеевна</t>
  </si>
  <si>
    <t>БОУ г. Омска «Гимназия № 146»</t>
  </si>
  <si>
    <t>ФК-11-217-13</t>
  </si>
  <si>
    <t>Харченко Мария Сергеевна</t>
  </si>
  <si>
    <t>БОУ г. Омска «СОШ № 55 им. Л.Я. Кичигиной и В.И. Кичигина»</t>
  </si>
  <si>
    <t>ФК-11-217-06</t>
  </si>
  <si>
    <t>Слепкина Ольга Олеговна</t>
  </si>
  <si>
    <t>БоУ г. Омска «Гимназия № 147»</t>
  </si>
  <si>
    <t>ФК-11-224-13</t>
  </si>
  <si>
    <t>Ронина Софья Евгеньевна</t>
  </si>
  <si>
    <t>БОУ г. Омска «Гимназия № 85»</t>
  </si>
  <si>
    <t>ФК-11-224-09</t>
  </si>
  <si>
    <t>Медведева Алина Сергеевна</t>
  </si>
  <si>
    <t>БОУ г. Омска «Гимназия № 62»</t>
  </si>
  <si>
    <t>фК-11-212-07</t>
  </si>
  <si>
    <t>Киселёва Арина Андреевна</t>
  </si>
  <si>
    <t>БОУ г. Омска «СОШ № 27»</t>
  </si>
  <si>
    <t>ФК-11-212-03</t>
  </si>
  <si>
    <t>Захарова Дарья Игоревна</t>
  </si>
  <si>
    <t>БОУ г. Омска «СОШ № 13 им. А.С. Пушкина»</t>
  </si>
  <si>
    <t>ФК-11-212-02</t>
  </si>
  <si>
    <t>Сагиндыкова Бахытгуль Манатовна</t>
  </si>
  <si>
    <t>ФК-11-212-01</t>
  </si>
  <si>
    <t>Кох Яна Романовна</t>
  </si>
  <si>
    <t>ФК-11-214-01</t>
  </si>
  <si>
    <t>Немых Вероника Андреевна</t>
  </si>
  <si>
    <t>БОУ г. Омска «СОШ № 101»</t>
  </si>
  <si>
    <t>ФК-11-218-10</t>
  </si>
  <si>
    <t>Вержба Дарина Дмитриевна</t>
  </si>
  <si>
    <t>БОУ г. Омска «Гимназия № 150»</t>
  </si>
  <si>
    <t>ФК-11-217-20</t>
  </si>
  <si>
    <t>Шрейдер Ева Сергеевна</t>
  </si>
  <si>
    <t>БОУ города Омска «СОШ №49»</t>
  </si>
  <si>
    <t>ФК-11-214-06</t>
  </si>
  <si>
    <t>Гриневич Анастасия Евгеньевна</t>
  </si>
  <si>
    <t>БоУ г. Омска «СОШ № 44»</t>
  </si>
  <si>
    <t>ФК-11-216-05</t>
  </si>
  <si>
    <t>Алейникова Алёна Владимировна</t>
  </si>
  <si>
    <t>ФК-11-216-07</t>
  </si>
  <si>
    <t>Московко Дарья Евгеньевна</t>
  </si>
  <si>
    <t>БОУ г. Омска «СОШ № 108»</t>
  </si>
  <si>
    <t>ФК-11-224-11</t>
  </si>
  <si>
    <t>Шарапова Дарья Игоревна</t>
  </si>
  <si>
    <t>БОУ г. Омска «СОШ № 48»</t>
  </si>
  <si>
    <t>ФК-11-224-05</t>
  </si>
  <si>
    <t xml:space="preserve">Соловьева Олеся Сергеевна </t>
  </si>
  <si>
    <t>ФК-11-217-11</t>
  </si>
  <si>
    <t>Ситникова Виктория Андреевна</t>
  </si>
  <si>
    <t>БоУ г. Омска «Гимназия № 115»</t>
  </si>
  <si>
    <t>ФК-11-214-12</t>
  </si>
  <si>
    <t>Бутакова Дарья Андреевна</t>
  </si>
  <si>
    <t>БОУ г. Омска «СОШ  № 49»</t>
  </si>
  <si>
    <t>ФК-11-216-06</t>
  </si>
  <si>
    <t>Домрачева Яна Васильевна</t>
  </si>
  <si>
    <t>БОУ г. Омска «Лицей № 74»</t>
  </si>
  <si>
    <t>ФК-11-218-08</t>
  </si>
  <si>
    <t>Гудалова Варвара Сергеевна</t>
  </si>
  <si>
    <t>БОУ г. Омска «СОШ № 34»</t>
  </si>
  <si>
    <t>ФК-11-218-04</t>
  </si>
  <si>
    <t>Климова Елизавета Александровна</t>
  </si>
  <si>
    <t>БоУ г. Омска «Гимназия № 69»</t>
  </si>
  <si>
    <t>ФК-11-214-08</t>
  </si>
  <si>
    <t>Коркина Евгения Александровна</t>
  </si>
  <si>
    <t>ФК-11-212-05</t>
  </si>
  <si>
    <t>Садвокасова Арина Саматовна</t>
  </si>
  <si>
    <t>ФК-11-218-06</t>
  </si>
  <si>
    <t>Мазанович Ксения Александровна</t>
  </si>
  <si>
    <t>БоУ г. Омска «СОШ № 162»</t>
  </si>
  <si>
    <t>ФК-11-224-14</t>
  </si>
  <si>
    <t>Антипова Дильназ Маратовна</t>
  </si>
  <si>
    <t>БоУ г. Омска «Гимназия № 140»</t>
  </si>
  <si>
    <t>ФК-11-214-13</t>
  </si>
  <si>
    <t>Гоман Анна Алексеевна</t>
  </si>
  <si>
    <t>БОУ г. Омска «Гимназия № 69 им. Чередова И.М.»</t>
  </si>
  <si>
    <t>ФК-11-212-08</t>
  </si>
  <si>
    <t>Коркина Елизавета Александровна</t>
  </si>
  <si>
    <t>БОУ г. Омска «Лицей № 29»</t>
  </si>
  <si>
    <t>ФК-11-217-03</t>
  </si>
  <si>
    <t>Брайт Полина Андреевна</t>
  </si>
  <si>
    <t>ФК-11-212-04</t>
  </si>
  <si>
    <t>Титова Алиса Вячеславовна</t>
  </si>
  <si>
    <t>ФК-11-216-11</t>
  </si>
  <si>
    <t>Матросова Дарья Александровна</t>
  </si>
  <si>
    <t>ФК-11-212-11</t>
  </si>
  <si>
    <t>Коновалова Дарья Дмитриевна</t>
  </si>
  <si>
    <t>ФК-11-216-02</t>
  </si>
  <si>
    <t>Нелаева Елизавета Романовна</t>
  </si>
  <si>
    <t>фк-11-212-06</t>
  </si>
  <si>
    <t>Титаренко Мария Алексеевна</t>
  </si>
  <si>
    <t>БОУ г. Омска «СОШ № 83»</t>
  </si>
  <si>
    <t>ФК-11-216-09</t>
  </si>
  <si>
    <t>Махминова Евгения Олеговна</t>
  </si>
  <si>
    <t>БОУ г. Омска «Лицей № 149»</t>
  </si>
  <si>
    <t>ФК-11-212-14</t>
  </si>
  <si>
    <t>Зозуля Дарья Александровна</t>
  </si>
  <si>
    <t>фК-11-224-04</t>
  </si>
  <si>
    <t>Правданюк Алена Юрьевна</t>
  </si>
  <si>
    <t>ФК-11-216-13</t>
  </si>
  <si>
    <t>Сараханова Ирина Игоревна</t>
  </si>
  <si>
    <t>БОУ г. Омска «Лицей № 92»</t>
  </si>
  <si>
    <t>ФК-11-217-10</t>
  </si>
  <si>
    <t xml:space="preserve">Трекозова Юлия Константиновна </t>
  </si>
  <si>
    <t>Гусенкова Яна Александровна</t>
  </si>
  <si>
    <t>БОУ г.Омска "СОШ №162"</t>
  </si>
  <si>
    <t>Махнева Елизавета Артемовна</t>
  </si>
  <si>
    <t>БОУ г. Омска "СОШ №34"</t>
  </si>
  <si>
    <t>Круглова Милана Игоревна</t>
  </si>
  <si>
    <t>БОУ г. Омска "СОШ №135 им. А.П. Дмитриева"</t>
  </si>
  <si>
    <t>Кальницкая Дарья Витальевна</t>
  </si>
  <si>
    <t>БОУ г. Омска " Гимназия 140"</t>
  </si>
  <si>
    <t>Князева Арина Андреевна</t>
  </si>
  <si>
    <t>БОУ г. Омска "СОШ №7"</t>
  </si>
  <si>
    <t>Алексеева Ксения Константиновна</t>
  </si>
  <si>
    <t>Курцева Александра Витальевна</t>
  </si>
  <si>
    <t>Орлова Алина Дмитриевна</t>
  </si>
  <si>
    <t>Шарафулина Полина Максимовна</t>
  </si>
  <si>
    <t>БОУ г. Омска "СОШ №30"</t>
  </si>
  <si>
    <t>Ракитинская Полина Евгеньевна</t>
  </si>
  <si>
    <t>БОУ г.Омска "СОШ №36"</t>
  </si>
  <si>
    <t>Джуматаева Самира Евгеньевна</t>
  </si>
  <si>
    <t>Плетюк Мария Аркадьевна</t>
  </si>
  <si>
    <t>БОУ г. Омска "Гимназия №69 им. Чередова И.М."</t>
  </si>
  <si>
    <t>Антипенко Анастасия Дмитриевна</t>
  </si>
  <si>
    <t>БОУ г. Омска "Гимназия №147"</t>
  </si>
  <si>
    <t>Захарова Валерия Сергеевна</t>
  </si>
  <si>
    <t>БОУ г. Омска "Лицей №74"</t>
  </si>
  <si>
    <t>Шашкина Ангелина Игоревна</t>
  </si>
  <si>
    <t>БОУ г.Омска "Гимназия №146"</t>
  </si>
  <si>
    <t>Коваль Валерия Денисовна</t>
  </si>
  <si>
    <t>БОУ г. Омска "Гимназия №115"</t>
  </si>
  <si>
    <t>Тихомирова Ирина Алексеевна</t>
  </si>
  <si>
    <t xml:space="preserve">Васильева Ксения Алексеевна </t>
  </si>
  <si>
    <t>БОУ г. Омска "СОШ №112"</t>
  </si>
  <si>
    <t>Евстигнеева Дарья Александровна</t>
  </si>
  <si>
    <t>БОУ г. Омска "СОШ №101"</t>
  </si>
  <si>
    <t>Шмидт София Дмитриевна</t>
  </si>
  <si>
    <t>БОУ г. Омска "Гимназия №85"</t>
  </si>
  <si>
    <t>Ямпольская Елиавета Анатольена</t>
  </si>
  <si>
    <t>Швеина Варвара Александровна</t>
  </si>
  <si>
    <t>БОУ г. Омска "Гимназия №62"</t>
  </si>
  <si>
    <t>Моргулева Евгения Вадимовна</t>
  </si>
  <si>
    <t>БОУ г. Омска "Лицей №145"</t>
  </si>
  <si>
    <t>Павленко Виктория Александровна</t>
  </si>
  <si>
    <t>БОУ г. Омска "СОШ №116"</t>
  </si>
  <si>
    <t>Самойленко Мила Алексеевна</t>
  </si>
  <si>
    <t>Никкель Анастасия Евгеньевна</t>
  </si>
  <si>
    <t>БОУ г. Омска "СОШ №55 имени Л.Я. Кичигиной и В.И. Кичигина"</t>
  </si>
  <si>
    <t>Болотова Елизавета Сергеевна</t>
  </si>
  <si>
    <t>БОУ города Омска "СОШ №49"</t>
  </si>
  <si>
    <t>Горбачева Виктория Геннадьевна</t>
  </si>
  <si>
    <t>Долженко Дарья Юрьевна</t>
  </si>
  <si>
    <t>Васькина Александра Павловна</t>
  </si>
  <si>
    <t>Ткачева Алёна Андреевна</t>
  </si>
  <si>
    <t>Оксенюк Никкита Сергеевич</t>
  </si>
  <si>
    <t>БОУ г. Омска "СОШ №108"</t>
  </si>
  <si>
    <t>Кривошеев Артем Вадимович</t>
  </si>
  <si>
    <t>Череватов Максим Алексеевич</t>
  </si>
  <si>
    <t>БОУ г.Омска "СОШ №51"</t>
  </si>
  <si>
    <t>Гайнов Данила Алексеевич</t>
  </si>
  <si>
    <t>Лахтин Евгений Максимович</t>
  </si>
  <si>
    <t>Захарченко Георгий Владимирович</t>
  </si>
  <si>
    <t>Сидоренко Ярослав Алексеевич</t>
  </si>
  <si>
    <t>Савельев Арсений Вячеславович</t>
  </si>
  <si>
    <t>Гордюшин Игорь Алексеевич</t>
  </si>
  <si>
    <t>Мироненко Константин Евгеньевич</t>
  </si>
  <si>
    <t>БОУ г. Омска "СОШ №24"</t>
  </si>
  <si>
    <t>Турнаев Илья Евгеньевич</t>
  </si>
  <si>
    <t>Карпов Егор Евгеньевич</t>
  </si>
  <si>
    <t>БОУ г. Омска "СОШ с углубленным изучением отдельных предметов №8"</t>
  </si>
  <si>
    <t>Шнайдер Михаил Андреевич</t>
  </si>
  <si>
    <t>Решетников Илья Алексеевич</t>
  </si>
  <si>
    <t>Романс Александр Юрьевич</t>
  </si>
  <si>
    <t>Хуснутдинов Роман Сергеевич</t>
  </si>
  <si>
    <t>Макаренко Егор Викторович</t>
  </si>
  <si>
    <t>Перепечин Глеб Андреевич</t>
  </si>
  <si>
    <t>Бортник Богдан Сергеевич</t>
  </si>
  <si>
    <t>Булатов Артем Алексеевич</t>
  </si>
  <si>
    <t>Бордус Илья Сергеевич</t>
  </si>
  <si>
    <t>БОУ г. Омска "Гимназия №9"</t>
  </si>
  <si>
    <t>Даут Иван Константинович</t>
  </si>
  <si>
    <t>Топоров Никита Владимирович</t>
  </si>
  <si>
    <t>Коркин Олег Константинович</t>
  </si>
  <si>
    <t>Мельниченко Александр  Александрович</t>
  </si>
  <si>
    <t>БОУ г. Омска "Гимназия №150"</t>
  </si>
  <si>
    <t>Воронюк Алексей Юрьевич</t>
  </si>
  <si>
    <t>БОУ г. Омска "Лицей БИТ"</t>
  </si>
  <si>
    <t>Горбунов Арсений Павлович</t>
  </si>
  <si>
    <t>Самогулов Вадим Всеволодович</t>
  </si>
  <si>
    <t>Дубровина С.А.</t>
  </si>
  <si>
    <t>Никитина Н.В.</t>
  </si>
  <si>
    <t>Лихачёва Г.С.</t>
  </si>
  <si>
    <t>Серебряков Г.Ю.</t>
  </si>
  <si>
    <t>Пфаф А.А.</t>
  </si>
  <si>
    <t>Касимов А.М.</t>
  </si>
  <si>
    <t>Ларькова Л.А.</t>
  </si>
  <si>
    <t>Легошина О.А.</t>
  </si>
  <si>
    <t>Прокопьева К.С.</t>
  </si>
  <si>
    <t>Фёдорова А.М.</t>
  </si>
  <si>
    <t>Русакова Л.А.</t>
  </si>
  <si>
    <t>Стемпоржецкая М.В.</t>
  </si>
  <si>
    <t>Буков А.В.</t>
  </si>
  <si>
    <t>Султанкина Н.Е.</t>
  </si>
  <si>
    <t>Киселёва Варвара Сергеевна</t>
  </si>
  <si>
    <t>фк-10-213-06</t>
  </si>
  <si>
    <t>БОУ г. Омска "Средняя общеобразовательная школа №15"</t>
  </si>
  <si>
    <t>Богомолова Наталья Борисовна</t>
  </si>
  <si>
    <t>фк-10-210-11</t>
  </si>
  <si>
    <t>Яковлева Екатерина Андреевна</t>
  </si>
  <si>
    <t>фк-10-219-10</t>
  </si>
  <si>
    <t>Дель Владлена Алексеевна</t>
  </si>
  <si>
    <t>фк-10-211-08</t>
  </si>
  <si>
    <t>БОУ г. Омска "Средняя общеобразовательная школа №7"</t>
  </si>
  <si>
    <t>Шипицына Татьяна Алексеевна</t>
  </si>
  <si>
    <t>фк-10-219-07</t>
  </si>
  <si>
    <t>Смоленчук Алиса Михайловна</t>
  </si>
  <si>
    <t>фк-10-218-08</t>
  </si>
  <si>
    <t>Бетехнина Снежана Александровна</t>
  </si>
  <si>
    <t>фк-10-210-10</t>
  </si>
  <si>
    <t>БОУ "СОШ №56 с УИОП"</t>
  </si>
  <si>
    <t>Виноградова София Максимовна</t>
  </si>
  <si>
    <t>фк-10-211-01</t>
  </si>
  <si>
    <t>БОУ г.Омска "Средняя общеобразовательная школа №44"</t>
  </si>
  <si>
    <t>Абрамова Софья Аркадьевна</t>
  </si>
  <si>
    <t>фк-10-210-01</t>
  </si>
  <si>
    <t>Оспанова Анеля Сагындыковна</t>
  </si>
  <si>
    <t>фк-10-216-12</t>
  </si>
  <si>
    <t>Антонцева Кристина Евгеньевна</t>
  </si>
  <si>
    <t>фк-10-210-04</t>
  </si>
  <si>
    <t>Храпкова Ирина Алексеевна</t>
  </si>
  <si>
    <t>фк-10-219-03</t>
  </si>
  <si>
    <t>БОУ г. Омска "Средняя общеобразовательная школа №68"</t>
  </si>
  <si>
    <t>Кушчубаева Камила Рысматовна</t>
  </si>
  <si>
    <t>фк-10-216-03</t>
  </si>
  <si>
    <t>БОУ г.Омска "Средняя общеобразовательная школа №36"</t>
  </si>
  <si>
    <t>Терехова Елизавета Андреевна</t>
  </si>
  <si>
    <t>фк-10-219-01</t>
  </si>
  <si>
    <t>БОУ г. Омска "Гимназия № 62"</t>
  </si>
  <si>
    <t>Гладкова Алина Тимуровна</t>
  </si>
  <si>
    <t>фк-10-211-05</t>
  </si>
  <si>
    <t>БОУ города Омска "Лицей №64"</t>
  </si>
  <si>
    <t>Болейко Елена Григорьевна</t>
  </si>
  <si>
    <t>фк-10-210-12</t>
  </si>
  <si>
    <t>Каряева Арина Сергеевна</t>
  </si>
  <si>
    <t>фк-10-213-03</t>
  </si>
  <si>
    <t>БОУ г.Омска "Лицей №143"</t>
  </si>
  <si>
    <t>Остришко Руслана Максимовна</t>
  </si>
  <si>
    <t>фк-10-216-13</t>
  </si>
  <si>
    <t>Ашимова Эльмира Маратовна</t>
  </si>
  <si>
    <t>фк-10-210-05</t>
  </si>
  <si>
    <t>БОУ г. Омска "Средняя общеобразовательная школа №27"</t>
  </si>
  <si>
    <t>Чилина Екатерина Романовна</t>
  </si>
  <si>
    <t>фк-10-219-06</t>
  </si>
  <si>
    <t>БОУ г. Омска "Средняя общеобразовательная школа №118"</t>
  </si>
  <si>
    <t>Низгутская Виктория Максимовна</t>
  </si>
  <si>
    <t>фк-10-216-11</t>
  </si>
  <si>
    <t>БОУ г.Омска "Средняя общеобразовательная школа №162"</t>
  </si>
  <si>
    <t>Бектурова Дания Ризабековна</t>
  </si>
  <si>
    <t>фк-10-210-08</t>
  </si>
  <si>
    <t>Нефёдова Полина Константиновна</t>
  </si>
  <si>
    <t>фк-10-216-09</t>
  </si>
  <si>
    <t>БОУ ОО "МОЦРО №117"</t>
  </si>
  <si>
    <t>Соловьёва Софья Никитична</t>
  </si>
  <si>
    <t>фк-10-218-09</t>
  </si>
  <si>
    <t>БОУ г.Омска "Средняя общеобразовательная школа №61"</t>
  </si>
  <si>
    <t>Сыроежкина Екатерина Николаевна</t>
  </si>
  <si>
    <t>фк-10-218-15</t>
  </si>
  <si>
    <t>БОУ г. Омска "Средняя общеобразовательная школа №34"</t>
  </si>
  <si>
    <t>Сироткина Кира Алексеевна</t>
  </si>
  <si>
    <t>фк-10-218-07</t>
  </si>
  <si>
    <t>Клемберг Ирина Денисовна</t>
  </si>
  <si>
    <t>фк-10-213-09</t>
  </si>
  <si>
    <t>БОУ г. Омска "Средняя общеобразовательная школа №30"</t>
  </si>
  <si>
    <t>Стадник Софья Константиновна</t>
  </si>
  <si>
    <t>фк-10-218-11</t>
  </si>
  <si>
    <t>Шифр</t>
  </si>
  <si>
    <t>№ п/п</t>
  </si>
  <si>
    <t>БОУ г. Омска "Средняя общеобразовательная школа №135 им. А.П. Дмитриева"</t>
  </si>
  <si>
    <t>Гладков Григорий Викторович</t>
  </si>
  <si>
    <t>ФК-10-211-04</t>
  </si>
  <si>
    <t>Гершевич Илья Вадимович</t>
  </si>
  <si>
    <t>ФК-10-211-03</t>
  </si>
  <si>
    <t>Коледин Даниил Евгеньевич</t>
  </si>
  <si>
    <t>ФК-10-213-10</t>
  </si>
  <si>
    <t>БОУ г. Омска "Средняя общеобразовательная школа №104"</t>
  </si>
  <si>
    <t>Надыршин Рустам Фаритович</t>
  </si>
  <si>
    <t>ФК-10-216-08</t>
  </si>
  <si>
    <t>БОУ г. Омска "Лицей №92"</t>
  </si>
  <si>
    <t>Беспамятных Иван Дмитриевич</t>
  </si>
  <si>
    <t>ФК-10-210-09</t>
  </si>
  <si>
    <t>Цибульский Алексей Артемович</t>
  </si>
  <si>
    <t>ФК-10-219-04</t>
  </si>
  <si>
    <t>Кармышаков Равиль Радикович</t>
  </si>
  <si>
    <t>ФК-10-213-02</t>
  </si>
  <si>
    <t>БОУ города Омска "Средняя общеобразовательная школа №49"</t>
  </si>
  <si>
    <t>Барков Егор Сергеевич</t>
  </si>
  <si>
    <t>ФК-10-210-06</t>
  </si>
  <si>
    <t>Кондрашов Павел Сергеевич</t>
  </si>
  <si>
    <t>ФК-10-213-12</t>
  </si>
  <si>
    <t>Веревкин Дмитрий Максимович</t>
  </si>
  <si>
    <t>ФК-10-210-15</t>
  </si>
  <si>
    <t>Савелов Артем Юрьевич</t>
  </si>
  <si>
    <t>ФК-10-218-04</t>
  </si>
  <si>
    <t>Кожухов Вадим Сергеевич</t>
  </si>
  <si>
    <t>ФК-10-213-05</t>
  </si>
  <si>
    <t>Бачилов Роман Витальевич</t>
  </si>
  <si>
    <t>ФК-10-210-07</t>
  </si>
  <si>
    <t>Гаан Артур Евгеньевич</t>
  </si>
  <si>
    <t>ФК-10-211-02</t>
  </si>
  <si>
    <t>Ларин Яков Матвеевич</t>
  </si>
  <si>
    <t>ФК-10-216-05</t>
  </si>
  <si>
    <t>Паньков Егор Витальевич</t>
  </si>
  <si>
    <t>ФК-10-216-14</t>
  </si>
  <si>
    <t>Сагалбаев Арнур Акжанович</t>
  </si>
  <si>
    <t>ФК-10-218-06</t>
  </si>
  <si>
    <t>Качан Егор Евгеньевич</t>
  </si>
  <si>
    <t>ФК-10-213-04</t>
  </si>
  <si>
    <t>Иваненко Максим Дмитриевич</t>
  </si>
  <si>
    <t>ФК-10-211-15</t>
  </si>
  <si>
    <t>Жирнов Григорий Владимирович</t>
  </si>
  <si>
    <t>ФК-10-211-11</t>
  </si>
  <si>
    <t>Спирин Андрей Павлович</t>
  </si>
  <si>
    <t>ФК-10-218-10</t>
  </si>
  <si>
    <t>Шишимарев Игорь Владимирович</t>
  </si>
  <si>
    <t>ФК-10-219-08</t>
  </si>
  <si>
    <t>Еремеев Иван Андреевич</t>
  </si>
  <si>
    <t>ФК-10-211-09</t>
  </si>
  <si>
    <t>Москаленко Илья Дмитриевич</t>
  </si>
  <si>
    <t>ФК-10-216-07</t>
  </si>
  <si>
    <t>Костромин Илья Кириллович</t>
  </si>
  <si>
    <t>ФК-10-213-15</t>
  </si>
  <si>
    <t>Гранкин Никита Алексеевич</t>
  </si>
  <si>
    <t>ФК-10-211-07</t>
  </si>
  <si>
    <t>Клименцова  А.В.</t>
  </si>
  <si>
    <t>Приходченко Ю.Л.</t>
  </si>
  <si>
    <t>Рычагов В.А.</t>
  </si>
  <si>
    <t>Мосина Н.Н.</t>
  </si>
  <si>
    <t>Симонова Т.Н.</t>
  </si>
  <si>
    <t>Вотякова Т.Л.</t>
  </si>
  <si>
    <t>Котова И.Н</t>
  </si>
  <si>
    <t>Огнева Л.В.</t>
  </si>
  <si>
    <t>Полозова И.В.</t>
  </si>
  <si>
    <t>Члены жюри:</t>
  </si>
  <si>
    <t>Знахарева В.П.</t>
  </si>
  <si>
    <t>Председатель жюри:</t>
  </si>
  <si>
    <t>Игоревна</t>
  </si>
  <si>
    <t>Арина</t>
  </si>
  <si>
    <t>Титкова</t>
  </si>
  <si>
    <t>7-10-423</t>
  </si>
  <si>
    <t>Станиславовна</t>
  </si>
  <si>
    <t>Ева</t>
  </si>
  <si>
    <t>Кошель</t>
  </si>
  <si>
    <t>7-6-423</t>
  </si>
  <si>
    <t>Олеговна</t>
  </si>
  <si>
    <t>Кира</t>
  </si>
  <si>
    <t>Классен</t>
  </si>
  <si>
    <t>7-15-422</t>
  </si>
  <si>
    <t>Юрьевна</t>
  </si>
  <si>
    <t>Елизавета</t>
  </si>
  <si>
    <t>Гергало</t>
  </si>
  <si>
    <t>7-12-423</t>
  </si>
  <si>
    <t>Евгеньевна</t>
  </si>
  <si>
    <t>Анна</t>
  </si>
  <si>
    <t>Кучменко</t>
  </si>
  <si>
    <t>7-2-421</t>
  </si>
  <si>
    <t>Максимовна</t>
  </si>
  <si>
    <t>Вера</t>
  </si>
  <si>
    <t>Лопатко</t>
  </si>
  <si>
    <t>7-8-423</t>
  </si>
  <si>
    <t>Владимировна</t>
  </si>
  <si>
    <t>Кривич</t>
  </si>
  <si>
    <t>7-4-421</t>
  </si>
  <si>
    <t>Дарья</t>
  </si>
  <si>
    <t>Шрамко</t>
  </si>
  <si>
    <t>7-4-422</t>
  </si>
  <si>
    <t>Екатерина</t>
  </si>
  <si>
    <t>Касьянова</t>
  </si>
  <si>
    <t>7-14-421</t>
  </si>
  <si>
    <t>Анатольевна</t>
  </si>
  <si>
    <t>Вероника</t>
  </si>
  <si>
    <t>Зубахина</t>
  </si>
  <si>
    <t>7-9-421</t>
  </si>
  <si>
    <t>Михайловна</t>
  </si>
  <si>
    <t>Анастасия</t>
  </si>
  <si>
    <t>Крестелева</t>
  </si>
  <si>
    <t>7-5-421</t>
  </si>
  <si>
    <t>Вадимовна</t>
  </si>
  <si>
    <t>Софья</t>
  </si>
  <si>
    <t>Зяткевич</t>
  </si>
  <si>
    <t>7-2-423</t>
  </si>
  <si>
    <t>Овчинникова</t>
  </si>
  <si>
    <t>7-12-422</t>
  </si>
  <si>
    <t>Валентиновна</t>
  </si>
  <si>
    <t>Дорошенко</t>
  </si>
  <si>
    <t>7-8-421</t>
  </si>
  <si>
    <t>Алексеевна</t>
  </si>
  <si>
    <t>Шляхина</t>
  </si>
  <si>
    <t>7-10-421</t>
  </si>
  <si>
    <t>Андреевна</t>
  </si>
  <si>
    <t>Сокирко</t>
  </si>
  <si>
    <t>7-1-422</t>
  </si>
  <si>
    <t>Елена</t>
  </si>
  <si>
    <t>Полушкина</t>
  </si>
  <si>
    <t>7-7-423</t>
  </si>
  <si>
    <t>Ивановна</t>
  </si>
  <si>
    <t>Владислава</t>
  </si>
  <si>
    <t>Лисина</t>
  </si>
  <si>
    <t>7-6-421</t>
  </si>
  <si>
    <t>нет</t>
  </si>
  <si>
    <t>Питковски</t>
  </si>
  <si>
    <t>7-10-422</t>
  </si>
  <si>
    <t>Ангелина</t>
  </si>
  <si>
    <t>Кобылянская</t>
  </si>
  <si>
    <t>7-11-422</t>
  </si>
  <si>
    <t>Николаевна</t>
  </si>
  <si>
    <t>Александра</t>
  </si>
  <si>
    <t>Межина</t>
  </si>
  <si>
    <t>7-7-421</t>
  </si>
  <si>
    <t>Александровна</t>
  </si>
  <si>
    <t>Ткаченко</t>
  </si>
  <si>
    <t>7-5-423</t>
  </si>
  <si>
    <t>Кубышкина</t>
  </si>
  <si>
    <t>7-1-421</t>
  </si>
  <si>
    <t>бит</t>
  </si>
  <si>
    <t>Витальевна</t>
  </si>
  <si>
    <t>Жабина</t>
  </si>
  <si>
    <t>7-2-422</t>
  </si>
  <si>
    <t>Сергеевна</t>
  </si>
  <si>
    <t>Виктория</t>
  </si>
  <si>
    <t>Смирнова</t>
  </si>
  <si>
    <t>7-12-421</t>
  </si>
  <si>
    <t>Гайратжон кизи</t>
  </si>
  <si>
    <t>Гавхар</t>
  </si>
  <si>
    <t>Жалилова</t>
  </si>
  <si>
    <t>7-3-423</t>
  </si>
  <si>
    <t>Дмитриевна</t>
  </si>
  <si>
    <t>Мария</t>
  </si>
  <si>
    <t>Мигур</t>
  </si>
  <si>
    <t>7-11-423</t>
  </si>
  <si>
    <t>Полина</t>
  </si>
  <si>
    <t>Тюнева</t>
  </si>
  <si>
    <t>7-7-422</t>
  </si>
  <si>
    <t>Саматовна</t>
  </si>
  <si>
    <t>Мадина</t>
  </si>
  <si>
    <t>Садвокасова</t>
  </si>
  <si>
    <t>7-3-421</t>
  </si>
  <si>
    <t>Тип диплома (победитель/ призер)</t>
  </si>
  <si>
    <t>Место</t>
  </si>
  <si>
    <t>Итоговый  балл</t>
  </si>
  <si>
    <t>балл</t>
  </si>
  <si>
    <t>результат</t>
  </si>
  <si>
    <t>Спорт. игры</t>
  </si>
  <si>
    <t>Результаты участия</t>
  </si>
  <si>
    <t>Теоретико-методический тур</t>
  </si>
  <si>
    <t>Практический тур</t>
  </si>
  <si>
    <t>Класс обучения</t>
  </si>
  <si>
    <t>Образовательное учреждение</t>
  </si>
  <si>
    <t>Отчество</t>
  </si>
  <si>
    <t>Имя</t>
  </si>
  <si>
    <t>Фамилия</t>
  </si>
  <si>
    <t>Максимальное количество баллов:</t>
  </si>
  <si>
    <t xml:space="preserve">Дата проведения: </t>
  </si>
  <si>
    <t xml:space="preserve">Возрастная параллель (класс): </t>
  </si>
  <si>
    <t>физическая культура</t>
  </si>
  <si>
    <t xml:space="preserve">Предмет олимпиады:  </t>
  </si>
  <si>
    <t>Образовательная организация:</t>
  </si>
  <si>
    <t>г. Омск</t>
  </si>
  <si>
    <t>Муниципалитет:</t>
  </si>
  <si>
    <t>ВЕДОМОСТЬ</t>
  </si>
  <si>
    <t>Турченко</t>
  </si>
  <si>
    <t>8-15-437</t>
  </si>
  <si>
    <t>Денисовна</t>
  </si>
  <si>
    <t>Савченко</t>
  </si>
  <si>
    <t>8-8-437</t>
  </si>
  <si>
    <t>Карина</t>
  </si>
  <si>
    <t>Сажина</t>
  </si>
  <si>
    <t>8-12-436</t>
  </si>
  <si>
    <t>Ульяна</t>
  </si>
  <si>
    <t>Юрова</t>
  </si>
  <si>
    <t>8-1-435</t>
  </si>
  <si>
    <t>Якименко</t>
  </si>
  <si>
    <t>8-8-435</t>
  </si>
  <si>
    <t>Язова</t>
  </si>
  <si>
    <t>8-2-436</t>
  </si>
  <si>
    <t>Ефименко</t>
  </si>
  <si>
    <t>8-11-437</t>
  </si>
  <si>
    <t>Валерьевна</t>
  </si>
  <si>
    <t>Шипунова</t>
  </si>
  <si>
    <t>8-5-437</t>
  </si>
  <si>
    <t>Леонидовна</t>
  </si>
  <si>
    <t>Влада</t>
  </si>
  <si>
    <t>Тихонова</t>
  </si>
  <si>
    <t>8-10-437</t>
  </si>
  <si>
    <t>Турлобековна</t>
  </si>
  <si>
    <t>Дария</t>
  </si>
  <si>
    <t>Токсанова</t>
  </si>
  <si>
    <t>8-5-435</t>
  </si>
  <si>
    <t>Лупырь</t>
  </si>
  <si>
    <t>8-10-436</t>
  </si>
  <si>
    <t>Яна</t>
  </si>
  <si>
    <t>Берковская</t>
  </si>
  <si>
    <t>8-12-435</t>
  </si>
  <si>
    <t>Артамонова</t>
  </si>
  <si>
    <t>8-4-435</t>
  </si>
  <si>
    <t>Артемовна</t>
  </si>
  <si>
    <t>Йокимчюте</t>
  </si>
  <si>
    <t>8-3-435</t>
  </si>
  <si>
    <t>Маргарита</t>
  </si>
  <si>
    <t>Избышева</t>
  </si>
  <si>
    <t>8-13-435</t>
  </si>
  <si>
    <t>Павловна</t>
  </si>
  <si>
    <t>Ксения</t>
  </si>
  <si>
    <t>Новикова</t>
  </si>
  <si>
    <t>8-9-435</t>
  </si>
  <si>
    <t>Алина</t>
  </si>
  <si>
    <t>Лукьяненко</t>
  </si>
  <si>
    <t>8-6-437</t>
  </si>
  <si>
    <t>Захарова</t>
  </si>
  <si>
    <t>8-6-436</t>
  </si>
  <si>
    <t>Марина</t>
  </si>
  <si>
    <t>Митрошина</t>
  </si>
  <si>
    <t>8-9-436</t>
  </si>
  <si>
    <t>Суханова</t>
  </si>
  <si>
    <t>8-2-437</t>
  </si>
  <si>
    <t>Струк</t>
  </si>
  <si>
    <t>8-1-437</t>
  </si>
  <si>
    <t>Геннадьевна</t>
  </si>
  <si>
    <t>София</t>
  </si>
  <si>
    <t>Буза</t>
  </si>
  <si>
    <t>8-11-435</t>
  </si>
  <si>
    <t>Лаврик</t>
  </si>
  <si>
    <t>8-1-436</t>
  </si>
  <si>
    <t>Капитанова</t>
  </si>
  <si>
    <t>8-3-436</t>
  </si>
  <si>
    <t>Романовна</t>
  </si>
  <si>
    <t>Шарапова</t>
  </si>
  <si>
    <t>8-7-435</t>
  </si>
  <si>
    <t>Кристина</t>
  </si>
  <si>
    <t>Чекмарева</t>
  </si>
  <si>
    <t>8-9-437</t>
  </si>
  <si>
    <t>Вячеславовна</t>
  </si>
  <si>
    <t>Варвара</t>
  </si>
  <si>
    <t>Бондарь</t>
  </si>
  <si>
    <t>8-3-437</t>
  </si>
  <si>
    <t>Марковна</t>
  </si>
  <si>
    <t>Чизганова</t>
  </si>
  <si>
    <t>8-4-437</t>
  </si>
  <si>
    <t>Спорт. Игры</t>
  </si>
  <si>
    <t>Витальевич</t>
  </si>
  <si>
    <t>Даниил</t>
  </si>
  <si>
    <t>Усельман</t>
  </si>
  <si>
    <t>7-8-235</t>
  </si>
  <si>
    <t>Дмитриевич</t>
  </si>
  <si>
    <t>Александр</t>
  </si>
  <si>
    <t>Зеленовский</t>
  </si>
  <si>
    <t>7-1-236</t>
  </si>
  <si>
    <t>Бауржанович</t>
  </si>
  <si>
    <t>Есен</t>
  </si>
  <si>
    <t>Амренов</t>
  </si>
  <si>
    <t>7-8-438</t>
  </si>
  <si>
    <t>Евгеньевич</t>
  </si>
  <si>
    <t>Руслан</t>
  </si>
  <si>
    <t>Тухватулин</t>
  </si>
  <si>
    <t>7-13-423</t>
  </si>
  <si>
    <t>Алексеевич</t>
  </si>
  <si>
    <t>Артем</t>
  </si>
  <si>
    <t>Деньщиков</t>
  </si>
  <si>
    <t>7-14-438</t>
  </si>
  <si>
    <t>Асланович</t>
  </si>
  <si>
    <t>Амир</t>
  </si>
  <si>
    <t>Шаймерденов</t>
  </si>
  <si>
    <t>7-3-236</t>
  </si>
  <si>
    <t>Данилович</t>
  </si>
  <si>
    <t>Денис</t>
  </si>
  <si>
    <t>Медведев</t>
  </si>
  <si>
    <t>7-14-235</t>
  </si>
  <si>
    <t>Русланович</t>
  </si>
  <si>
    <t>Егор</t>
  </si>
  <si>
    <t>Смирнов</t>
  </si>
  <si>
    <t>7-4-236</t>
  </si>
  <si>
    <t>Юрьевич</t>
  </si>
  <si>
    <t>Ярзуткин</t>
  </si>
  <si>
    <t>7-11-235</t>
  </si>
  <si>
    <t>Скальский</t>
  </si>
  <si>
    <t>7-2-235</t>
  </si>
  <si>
    <t>Арамович</t>
  </si>
  <si>
    <t>Хорен</t>
  </si>
  <si>
    <t>Антонян</t>
  </si>
  <si>
    <t>7-9-235</t>
  </si>
  <si>
    <t>Андреевич</t>
  </si>
  <si>
    <t>Вадим</t>
  </si>
  <si>
    <t>Астапов</t>
  </si>
  <si>
    <t>7-7-235</t>
  </si>
  <si>
    <t>Сергеевич</t>
  </si>
  <si>
    <t>Климентий</t>
  </si>
  <si>
    <t>Вайс</t>
  </si>
  <si>
    <t>7-3-235</t>
  </si>
  <si>
    <t>Кайратович</t>
  </si>
  <si>
    <t>Артур</t>
  </si>
  <si>
    <t>Сыздыков</t>
  </si>
  <si>
    <t>7-15-423</t>
  </si>
  <si>
    <t>Николаевич</t>
  </si>
  <si>
    <t>Максим</t>
  </si>
  <si>
    <t>Устенко</t>
  </si>
  <si>
    <t>7-13-235</t>
  </si>
  <si>
    <t>Семён</t>
  </si>
  <si>
    <t>Чернышов</t>
  </si>
  <si>
    <t>7-1-235</t>
  </si>
  <si>
    <t>Федор</t>
  </si>
  <si>
    <t>Шестаков</t>
  </si>
  <si>
    <t>7-4-235</t>
  </si>
  <si>
    <t>Илья</t>
  </si>
  <si>
    <t>Бакин</t>
  </si>
  <si>
    <t>7-15-438</t>
  </si>
  <si>
    <t>Вадимович</t>
  </si>
  <si>
    <t>Мирон</t>
  </si>
  <si>
    <t>Федореев</t>
  </si>
  <si>
    <t>7-7-236</t>
  </si>
  <si>
    <t>Иванович</t>
  </si>
  <si>
    <t>Устенко.</t>
  </si>
  <si>
    <t>7-13-438</t>
  </si>
  <si>
    <t>Владислав</t>
  </si>
  <si>
    <t>Мягков</t>
  </si>
  <si>
    <t>7-15-235</t>
  </si>
  <si>
    <t>Лышевский</t>
  </si>
  <si>
    <t>7-6-236</t>
  </si>
  <si>
    <t>Мирослав</t>
  </si>
  <si>
    <t>Кузнецов</t>
  </si>
  <si>
    <t>7-2-438</t>
  </si>
  <si>
    <t>Игнат</t>
  </si>
  <si>
    <t>Кель</t>
  </si>
  <si>
    <t>8-1-238</t>
  </si>
  <si>
    <t>Григорьевич</t>
  </si>
  <si>
    <t>Глеб</t>
  </si>
  <si>
    <t>Серебряков</t>
  </si>
  <si>
    <t>8-15-236</t>
  </si>
  <si>
    <t>Артемий</t>
  </si>
  <si>
    <t>Пополитов</t>
  </si>
  <si>
    <t>8-14-436</t>
  </si>
  <si>
    <t>Тимофей</t>
  </si>
  <si>
    <t>Кудрин</t>
  </si>
  <si>
    <t>8-3-238</t>
  </si>
  <si>
    <t>Пётр</t>
  </si>
  <si>
    <t>Терентьев</t>
  </si>
  <si>
    <t>8-14-238</t>
  </si>
  <si>
    <t>Константинович</t>
  </si>
  <si>
    <t>Дмитрий</t>
  </si>
  <si>
    <t>Усольцев</t>
  </si>
  <si>
    <t>8-15-435</t>
  </si>
  <si>
    <t>Геннадьевич</t>
  </si>
  <si>
    <t>Чвилев</t>
  </si>
  <si>
    <t>8-8-237</t>
  </si>
  <si>
    <t>Онипко</t>
  </si>
  <si>
    <t>8-12-238</t>
  </si>
  <si>
    <t>Валерьевич</t>
  </si>
  <si>
    <t>Константин</t>
  </si>
  <si>
    <t>Косицын</t>
  </si>
  <si>
    <t>8-3-237</t>
  </si>
  <si>
    <t>Михайлович</t>
  </si>
  <si>
    <t>Иван</t>
  </si>
  <si>
    <t>Мушкачёв</t>
  </si>
  <si>
    <t>8-11-238</t>
  </si>
  <si>
    <t>Максимович</t>
  </si>
  <si>
    <t>Бронников</t>
  </si>
  <si>
    <t>8-8-238</t>
  </si>
  <si>
    <t>Александрович</t>
  </si>
  <si>
    <t>Блохин</t>
  </si>
  <si>
    <t>8-4-237</t>
  </si>
  <si>
    <t>Андреев</t>
  </si>
  <si>
    <t>8-13-237</t>
  </si>
  <si>
    <t>Чепель</t>
  </si>
  <si>
    <t>8-9-237</t>
  </si>
  <si>
    <t>Говорухин</t>
  </si>
  <si>
    <t>8-15-238</t>
  </si>
  <si>
    <t>Кирилл</t>
  </si>
  <si>
    <t>Терехов</t>
  </si>
  <si>
    <t>8-10-238</t>
  </si>
  <si>
    <t>Юрий</t>
  </si>
  <si>
    <t>Лопарев</t>
  </si>
  <si>
    <t>8-13-436</t>
  </si>
  <si>
    <t>Антонович</t>
  </si>
  <si>
    <t>Сергей</t>
  </si>
  <si>
    <t>Павлик</t>
  </si>
  <si>
    <t>8-5-237</t>
  </si>
  <si>
    <t>Владимирович</t>
  </si>
  <si>
    <t>Дегтянников</t>
  </si>
  <si>
    <t>8-12-236</t>
  </si>
  <si>
    <t>Арсений</t>
  </si>
  <si>
    <t>Михайлов</t>
  </si>
  <si>
    <t>8-2-237</t>
  </si>
  <si>
    <t>Бунёджонович</t>
  </si>
  <si>
    <t>Шоядбек</t>
  </si>
  <si>
    <t>Тошматов</t>
  </si>
  <si>
    <t>8-13-236</t>
  </si>
  <si>
    <t>Статилко</t>
  </si>
  <si>
    <t>8-14-236</t>
  </si>
  <si>
    <t>Елисей</t>
  </si>
  <si>
    <t>8-1-237</t>
  </si>
  <si>
    <t>Андрей</t>
  </si>
  <si>
    <t>Коралев</t>
  </si>
  <si>
    <t>8-11-236</t>
  </si>
  <si>
    <t>Рустамович</t>
  </si>
  <si>
    <t>Диас</t>
  </si>
  <si>
    <t>Есенбердин</t>
  </si>
  <si>
    <t>8-5-238</t>
  </si>
  <si>
    <t>Куатович</t>
  </si>
  <si>
    <t>Аслан</t>
  </si>
  <si>
    <t>Ваисов</t>
  </si>
  <si>
    <t>8-10-236</t>
  </si>
  <si>
    <t>Денисович</t>
  </si>
  <si>
    <t>Прокопенко</t>
  </si>
  <si>
    <t>8-15-436</t>
  </si>
  <si>
    <t>Павлович</t>
  </si>
  <si>
    <t>Матвей</t>
  </si>
  <si>
    <t>Кочергин</t>
  </si>
  <si>
    <t>8-14-237</t>
  </si>
  <si>
    <t>Никита</t>
  </si>
  <si>
    <t>Коломийцев</t>
  </si>
  <si>
    <t>8-12-237</t>
  </si>
  <si>
    <t>Беликов</t>
  </si>
  <si>
    <t>8-9-238</t>
  </si>
  <si>
    <t>Владиславович</t>
  </si>
  <si>
    <t>Федяшин</t>
  </si>
  <si>
    <t>8-10-237</t>
  </si>
  <si>
    <t>БОУ г.Омска "Средняя общеобразовательная школа №130"</t>
  </si>
  <si>
    <t>БОУ г.Омска "Средняя общеобразовательная школа №24"</t>
  </si>
  <si>
    <t>БОУ г.Омска "Средняя общеобразовательная школа №37"</t>
  </si>
  <si>
    <t xml:space="preserve"> оценивания работ участников муниципального этапа всероссийской олимпиады школьников 2022/23 учебного года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</si>
</sst>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.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18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4" xfId="0" applyFill="1" applyBorder="1"/>
    <xf numFmtId="0" fontId="0" fillId="0" borderId="7" xfId="0" applyFill="1" applyBorder="1"/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0" fontId="4" fillId="0" borderId="1" xfId="0" applyFont="1" applyFill="1" applyBorder="1"/>
    <xf numFmtId="0" fontId="5" fillId="0" borderId="3" xfId="0" applyFont="1" applyFill="1" applyBorder="1" applyAlignment="1">
      <alignment vertical="center"/>
    </xf>
    <xf numFmtId="164" fontId="0" fillId="0" borderId="3" xfId="0" applyNumberFormat="1" applyFill="1" applyBorder="1"/>
    <xf numFmtId="0" fontId="0" fillId="0" borderId="0" xfId="0" applyBorder="1"/>
    <xf numFmtId="0" fontId="5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5" fillId="0" borderId="2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8" xfId="0" applyFont="1" applyFill="1" applyBorder="1" applyAlignment="1">
      <alignment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vertical="center" textRotation="90"/>
    </xf>
    <xf numFmtId="0" fontId="3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textRotation="90"/>
    </xf>
    <xf numFmtId="164" fontId="7" fillId="0" borderId="3" xfId="0" applyNumberFormat="1" applyFont="1" applyFill="1" applyBorder="1"/>
    <xf numFmtId="164" fontId="7" fillId="0" borderId="1" xfId="0" applyNumberFormat="1" applyFont="1" applyFill="1" applyBorder="1"/>
    <xf numFmtId="164" fontId="1" fillId="0" borderId="0" xfId="0" applyNumberFormat="1" applyFont="1" applyFill="1" applyBorder="1"/>
    <xf numFmtId="164" fontId="1" fillId="0" borderId="3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8" fillId="0" borderId="0" xfId="1"/>
    <xf numFmtId="0" fontId="8" fillId="0" borderId="0" xfId="1" applyFill="1" applyBorder="1"/>
    <xf numFmtId="0" fontId="3" fillId="0" borderId="0" xfId="1" applyFont="1" applyFill="1" applyBorder="1"/>
    <xf numFmtId="164" fontId="9" fillId="0" borderId="1" xfId="1" applyNumberFormat="1" applyFont="1" applyFill="1" applyBorder="1"/>
    <xf numFmtId="164" fontId="10" fillId="0" borderId="1" xfId="1" applyNumberFormat="1" applyFont="1" applyBorder="1"/>
    <xf numFmtId="0" fontId="9" fillId="0" borderId="1" xfId="1" applyFont="1" applyFill="1" applyBorder="1"/>
    <xf numFmtId="0" fontId="10" fillId="0" borderId="1" xfId="1" applyFont="1" applyBorder="1"/>
    <xf numFmtId="0" fontId="11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 applyProtection="1"/>
    <xf numFmtId="0" fontId="10" fillId="0" borderId="1" xfId="1" applyFont="1" applyBorder="1" applyAlignment="1">
      <alignment wrapText="1"/>
    </xf>
    <xf numFmtId="165" fontId="10" fillId="0" borderId="1" xfId="1" applyNumberFormat="1" applyFont="1" applyBorder="1" applyAlignment="1">
      <alignment wrapText="1"/>
    </xf>
    <xf numFmtId="0" fontId="10" fillId="0" borderId="1" xfId="1" applyFont="1" applyBorder="1" applyAlignment="1"/>
    <xf numFmtId="2" fontId="10" fillId="0" borderId="1" xfId="1" applyNumberFormat="1" applyFont="1" applyBorder="1"/>
    <xf numFmtId="0" fontId="10" fillId="0" borderId="1" xfId="1" applyFont="1" applyBorder="1" applyAlignment="1" applyProtection="1">
      <alignment wrapText="1"/>
    </xf>
    <xf numFmtId="0" fontId="1" fillId="0" borderId="3" xfId="1" applyFont="1" applyFill="1" applyBorder="1" applyAlignment="1">
      <alignment horizontal="center" vertical="center" textRotation="90" wrapText="1"/>
    </xf>
    <xf numFmtId="0" fontId="5" fillId="0" borderId="8" xfId="1" applyFont="1" applyFill="1" applyBorder="1" applyAlignment="1">
      <alignment vertical="center" textRotation="90" wrapText="1"/>
    </xf>
    <xf numFmtId="0" fontId="5" fillId="0" borderId="1" xfId="1" applyFont="1" applyFill="1" applyBorder="1" applyAlignment="1">
      <alignment vertical="center" textRotation="90" wrapText="1"/>
    </xf>
    <xf numFmtId="0" fontId="5" fillId="0" borderId="2" xfId="1" applyFont="1" applyFill="1" applyBorder="1" applyAlignment="1">
      <alignment vertical="center" textRotation="90" wrapText="1"/>
    </xf>
    <xf numFmtId="0" fontId="5" fillId="0" borderId="6" xfId="1" applyFont="1" applyFill="1" applyBorder="1" applyAlignment="1">
      <alignment vertical="center" textRotation="90"/>
    </xf>
    <xf numFmtId="0" fontId="5" fillId="0" borderId="3" xfId="1" applyFont="1" applyFill="1" applyBorder="1" applyAlignment="1">
      <alignment vertical="center" textRotation="90" wrapText="1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vertical="center" textRotation="90"/>
    </xf>
    <xf numFmtId="0" fontId="8" fillId="0" borderId="7" xfId="1" applyFill="1" applyBorder="1" applyAlignment="1">
      <alignment textRotation="90"/>
    </xf>
    <xf numFmtId="0" fontId="6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8" fillId="0" borderId="4" xfId="1" applyFill="1" applyBorder="1"/>
    <xf numFmtId="0" fontId="8" fillId="0" borderId="7" xfId="1" applyFill="1" applyBorder="1"/>
    <xf numFmtId="0" fontId="2" fillId="0" borderId="0" xfId="1" applyFont="1" applyAlignment="1">
      <alignment horizontal="center" vertical="center"/>
    </xf>
    <xf numFmtId="0" fontId="12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/>
    <xf numFmtId="0" fontId="0" fillId="0" borderId="2" xfId="0" applyFill="1" applyBorder="1"/>
    <xf numFmtId="0" fontId="0" fillId="0" borderId="2" xfId="0" applyFont="1" applyBorder="1"/>
    <xf numFmtId="0" fontId="13" fillId="0" borderId="1" xfId="0" applyFont="1" applyBorder="1"/>
    <xf numFmtId="0" fontId="0" fillId="0" borderId="0" xfId="0" applyFont="1" applyBorder="1"/>
    <xf numFmtId="0" fontId="0" fillId="2" borderId="0" xfId="0" applyFill="1" applyBorder="1"/>
    <xf numFmtId="164" fontId="1" fillId="0" borderId="0" xfId="0" applyNumberFormat="1" applyFont="1" applyFill="1"/>
    <xf numFmtId="0" fontId="0" fillId="2" borderId="0" xfId="0" applyFill="1"/>
    <xf numFmtId="164" fontId="1" fillId="2" borderId="2" xfId="0" applyNumberFormat="1" applyFont="1" applyFill="1" applyBorder="1"/>
    <xf numFmtId="164" fontId="0" fillId="0" borderId="9" xfId="0" applyNumberFormat="1" applyFill="1" applyBorder="1"/>
    <xf numFmtId="0" fontId="0" fillId="2" borderId="10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8" xfId="0" applyFill="1" applyBorder="1"/>
    <xf numFmtId="0" fontId="0" fillId="2" borderId="1" xfId="0" applyFill="1" applyBorder="1"/>
    <xf numFmtId="164" fontId="0" fillId="0" borderId="11" xfId="0" applyNumberFormat="1" applyFill="1" applyBorder="1"/>
    <xf numFmtId="0" fontId="0" fillId="2" borderId="12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2" fontId="0" fillId="2" borderId="12" xfId="0" applyNumberFormat="1" applyFill="1" applyBorder="1"/>
    <xf numFmtId="164" fontId="1" fillId="0" borderId="2" xfId="0" applyNumberFormat="1" applyFont="1" applyFill="1" applyBorder="1"/>
    <xf numFmtId="164" fontId="0" fillId="0" borderId="13" xfId="0" applyNumberFormat="1" applyFill="1" applyBorder="1"/>
    <xf numFmtId="0" fontId="0" fillId="0" borderId="14" xfId="0" applyBorder="1"/>
    <xf numFmtId="0" fontId="0" fillId="2" borderId="13" xfId="0" applyFill="1" applyBorder="1"/>
    <xf numFmtId="164" fontId="0" fillId="2" borderId="13" xfId="0" applyNumberFormat="1" applyFill="1" applyBorder="1"/>
    <xf numFmtId="0" fontId="0" fillId="0" borderId="14" xfId="0" applyFill="1" applyBorder="1"/>
    <xf numFmtId="0" fontId="0" fillId="0" borderId="8" xfId="0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0" fillId="0" borderId="17" xfId="0" applyFill="1" applyBorder="1"/>
    <xf numFmtId="164" fontId="1" fillId="0" borderId="0" xfId="0" applyNumberFormat="1" applyFont="1"/>
    <xf numFmtId="164" fontId="1" fillId="2" borderId="1" xfId="0" applyNumberFormat="1" applyFont="1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 applyAlignment="1"/>
    <xf numFmtId="0" fontId="0" fillId="0" borderId="11" xfId="0" applyBorder="1"/>
    <xf numFmtId="0" fontId="0" fillId="0" borderId="1" xfId="0" applyFill="1" applyBorder="1" applyAlignment="1"/>
    <xf numFmtId="0" fontId="0" fillId="0" borderId="7" xfId="0" applyFill="1" applyBorder="1" applyAlignment="1"/>
    <xf numFmtId="0" fontId="14" fillId="0" borderId="0" xfId="2"/>
    <xf numFmtId="0" fontId="15" fillId="0" borderId="0" xfId="2" applyFont="1"/>
    <xf numFmtId="1" fontId="15" fillId="0" borderId="0" xfId="2" applyNumberFormat="1" applyFont="1" applyAlignment="1">
      <alignment horizontal="center"/>
    </xf>
    <xf numFmtId="0" fontId="14" fillId="0" borderId="1" xfId="2" applyBorder="1"/>
    <xf numFmtId="0" fontId="14" fillId="0" borderId="8" xfId="2" applyBorder="1"/>
    <xf numFmtId="1" fontId="15" fillId="0" borderId="1" xfId="2" applyNumberFormat="1" applyFont="1" applyBorder="1" applyAlignment="1">
      <alignment horizontal="center" vertical="center"/>
    </xf>
    <xf numFmtId="2" fontId="16" fillId="0" borderId="1" xfId="2" applyNumberFormat="1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2" fontId="16" fillId="0" borderId="1" xfId="2" applyNumberFormat="1" applyFont="1" applyFill="1" applyBorder="1" applyAlignment="1">
      <alignment horizontal="center" vertical="center"/>
    </xf>
    <xf numFmtId="0" fontId="14" fillId="0" borderId="1" xfId="2" applyBorder="1" applyAlignment="1">
      <alignment horizontal="center" vertical="center"/>
    </xf>
    <xf numFmtId="0" fontId="14" fillId="0" borderId="1" xfId="2" applyBorder="1" applyAlignment="1">
      <alignment horizontal="center"/>
    </xf>
    <xf numFmtId="0" fontId="14" fillId="0" borderId="2" xfId="2" applyFont="1" applyFill="1" applyBorder="1"/>
    <xf numFmtId="0" fontId="14" fillId="0" borderId="1" xfId="2" applyFill="1" applyBorder="1"/>
    <xf numFmtId="0" fontId="14" fillId="0" borderId="8" xfId="2" applyFill="1" applyBorder="1"/>
    <xf numFmtId="0" fontId="17" fillId="0" borderId="1" xfId="2" applyFont="1" applyFill="1" applyBorder="1" applyAlignment="1">
      <alignment horizontal="center" vertical="top" wrapText="1"/>
    </xf>
    <xf numFmtId="0" fontId="17" fillId="0" borderId="1" xfId="2" applyFont="1" applyBorder="1" applyAlignment="1">
      <alignment horizontal="center" vertical="top" wrapText="1"/>
    </xf>
    <xf numFmtId="0" fontId="17" fillId="0" borderId="3" xfId="2" applyFont="1" applyBorder="1" applyAlignment="1"/>
    <xf numFmtId="0" fontId="17" fillId="0" borderId="1" xfId="2" applyFont="1" applyBorder="1" applyAlignment="1">
      <alignment horizontal="center" vertical="top" wrapText="1"/>
    </xf>
    <xf numFmtId="0" fontId="17" fillId="0" borderId="8" xfId="2" applyFont="1" applyFill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top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top" wrapText="1"/>
    </xf>
    <xf numFmtId="0" fontId="16" fillId="0" borderId="0" xfId="2" applyFont="1" applyBorder="1" applyAlignment="1">
      <alignment horizontal="left"/>
    </xf>
    <xf numFmtId="14" fontId="14" fillId="0" borderId="0" xfId="2" applyNumberFormat="1" applyAlignment="1">
      <alignment horizontal="left"/>
    </xf>
    <xf numFmtId="14" fontId="18" fillId="0" borderId="0" xfId="2" applyNumberFormat="1" applyFont="1" applyBorder="1" applyAlignment="1">
      <alignment horizontal="center"/>
    </xf>
    <xf numFmtId="0" fontId="18" fillId="0" borderId="0" xfId="2" applyFont="1" applyBorder="1" applyAlignment="1">
      <alignment horizontal="left"/>
    </xf>
    <xf numFmtId="0" fontId="14" fillId="0" borderId="0" xfId="2" applyFont="1" applyAlignment="1">
      <alignment horizontal="left"/>
    </xf>
    <xf numFmtId="0" fontId="15" fillId="0" borderId="0" xfId="2" applyFont="1" applyAlignment="1"/>
    <xf numFmtId="0" fontId="16" fillId="0" borderId="0" xfId="2" applyFont="1" applyBorder="1" applyAlignment="1">
      <alignment horizontal="left" wrapText="1"/>
    </xf>
    <xf numFmtId="0" fontId="18" fillId="0" borderId="0" xfId="2" applyFont="1" applyBorder="1" applyAlignment="1">
      <alignment wrapText="1"/>
    </xf>
    <xf numFmtId="0" fontId="18" fillId="0" borderId="0" xfId="2" applyFont="1" applyBorder="1" applyAlignment="1">
      <alignment horizontal="left" wrapText="1"/>
    </xf>
    <xf numFmtId="0" fontId="18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1" fontId="14" fillId="0" borderId="19" xfId="2" applyNumberFormat="1" applyFill="1" applyBorder="1" applyAlignment="1">
      <alignment horizontal="center" vertical="center"/>
    </xf>
    <xf numFmtId="2" fontId="14" fillId="0" borderId="0" xfId="2" applyNumberFormat="1"/>
    <xf numFmtId="0" fontId="16" fillId="0" borderId="19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4" fillId="0" borderId="1" xfId="2" applyFont="1" applyFill="1" applyBorder="1"/>
    <xf numFmtId="0" fontId="14" fillId="0" borderId="0" xfId="2" applyBorder="1"/>
    <xf numFmtId="1" fontId="14" fillId="0" borderId="0" xfId="2" applyNumberFormat="1" applyBorder="1" applyAlignment="1">
      <alignment horizontal="center" vertical="center"/>
    </xf>
    <xf numFmtId="2" fontId="16" fillId="0" borderId="0" xfId="2" applyNumberFormat="1" applyFont="1" applyFill="1" applyBorder="1" applyAlignment="1">
      <alignment horizontal="center"/>
    </xf>
    <xf numFmtId="2" fontId="16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4" fillId="0" borderId="0" xfId="2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Normal="100" zoomScalePageLayoutView="80" workbookViewId="0">
      <selection activeCell="A2" sqref="A2:XFD2"/>
    </sheetView>
  </sheetViews>
  <sheetFormatPr defaultRowHeight="13.2" x14ac:dyDescent="0.25"/>
  <cols>
    <col min="1" max="1" width="5.109375" style="123" customWidth="1"/>
    <col min="2" max="2" width="10.33203125" style="123" customWidth="1"/>
    <col min="3" max="3" width="14.33203125" style="123" customWidth="1"/>
    <col min="4" max="4" width="11.33203125" style="123" customWidth="1"/>
    <col min="5" max="5" width="14.5546875" style="123" customWidth="1"/>
    <col min="6" max="6" width="6.6640625" style="123" customWidth="1"/>
    <col min="7" max="7" width="6" style="123" customWidth="1"/>
    <col min="8" max="8" width="9.33203125" style="123" customWidth="1"/>
    <col min="9" max="9" width="6" style="123" customWidth="1"/>
    <col min="10" max="10" width="8.6640625" style="123" customWidth="1"/>
    <col min="11" max="11" width="6.44140625" style="123" customWidth="1"/>
    <col min="12" max="12" width="8.6640625" style="123" customWidth="1"/>
    <col min="13" max="13" width="6.109375" style="123" customWidth="1"/>
    <col min="14" max="14" width="10.33203125" style="124" customWidth="1"/>
    <col min="15" max="15" width="6.5546875" style="123" customWidth="1"/>
    <col min="16" max="16" width="9.5546875" style="123" customWidth="1"/>
    <col min="17" max="16384" width="8.88671875" style="123"/>
  </cols>
  <sheetData>
    <row r="1" spans="1:16" ht="16.5" customHeight="1" x14ac:dyDescent="0.25">
      <c r="A1" s="167" t="s">
        <v>626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7.25" customHeight="1" x14ac:dyDescent="0.25">
      <c r="A2" s="166" t="s">
        <v>885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7.25" customHeight="1" x14ac:dyDescent="0.25">
      <c r="A3" s="165" t="s">
        <v>625</v>
      </c>
      <c r="B3" s="165"/>
      <c r="C3" s="165"/>
      <c r="D3" s="164"/>
      <c r="E3" s="163" t="s">
        <v>624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7.25" customHeight="1" x14ac:dyDescent="0.25">
      <c r="A4" s="165" t="s">
        <v>623</v>
      </c>
      <c r="B4" s="165"/>
      <c r="C4" s="165"/>
      <c r="D4" s="165"/>
      <c r="E4" s="163" t="s">
        <v>114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7.25" customHeight="1" x14ac:dyDescent="0.25">
      <c r="A5" s="165" t="s">
        <v>622</v>
      </c>
      <c r="B5" s="165"/>
      <c r="C5" s="165"/>
      <c r="D5" s="164"/>
      <c r="E5" s="163" t="s">
        <v>621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7.25" customHeight="1" x14ac:dyDescent="0.25">
      <c r="A6" s="162" t="s">
        <v>620</v>
      </c>
      <c r="B6" s="162"/>
      <c r="C6" s="162"/>
      <c r="D6" s="162"/>
      <c r="E6" s="161">
        <v>7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5" customHeight="1" x14ac:dyDescent="0.25">
      <c r="A7" s="160" t="s">
        <v>619</v>
      </c>
      <c r="B7" s="124"/>
      <c r="C7" s="159"/>
      <c r="E7" s="158">
        <v>44903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ht="14.25" customHeight="1" x14ac:dyDescent="0.25">
      <c r="A8" s="124" t="s">
        <v>618</v>
      </c>
      <c r="B8" s="124"/>
      <c r="C8" s="124"/>
      <c r="E8" s="157">
        <v>100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42.75" customHeight="1" x14ac:dyDescent="0.25">
      <c r="A9" s="141" t="s">
        <v>434</v>
      </c>
      <c r="B9" s="148" t="s">
        <v>433</v>
      </c>
      <c r="C9" s="156" t="s">
        <v>617</v>
      </c>
      <c r="D9" s="156" t="s">
        <v>616</v>
      </c>
      <c r="E9" s="156" t="s">
        <v>615</v>
      </c>
      <c r="F9" s="156" t="s">
        <v>614</v>
      </c>
      <c r="G9" s="156" t="s">
        <v>613</v>
      </c>
      <c r="H9" s="155" t="s">
        <v>612</v>
      </c>
      <c r="I9" s="154"/>
      <c r="J9" s="154"/>
      <c r="K9" s="154"/>
      <c r="L9" s="153" t="s">
        <v>611</v>
      </c>
      <c r="M9" s="152"/>
      <c r="N9" s="151" t="s">
        <v>610</v>
      </c>
      <c r="O9" s="150"/>
      <c r="P9" s="149"/>
    </row>
    <row r="10" spans="1:16" ht="12.75" customHeight="1" x14ac:dyDescent="0.25">
      <c r="A10" s="141"/>
      <c r="B10" s="148"/>
      <c r="C10" s="147"/>
      <c r="D10" s="147"/>
      <c r="E10" s="147"/>
      <c r="F10" s="147"/>
      <c r="G10" s="147"/>
      <c r="H10" s="146" t="s">
        <v>1</v>
      </c>
      <c r="I10" s="145"/>
      <c r="J10" s="145" t="s">
        <v>609</v>
      </c>
      <c r="K10" s="145"/>
      <c r="L10" s="144"/>
      <c r="M10" s="142"/>
      <c r="N10" s="144"/>
      <c r="O10" s="143"/>
      <c r="P10" s="142"/>
    </row>
    <row r="11" spans="1:16" ht="40.5" customHeight="1" x14ac:dyDescent="0.25">
      <c r="A11" s="141"/>
      <c r="B11" s="140"/>
      <c r="C11" s="139"/>
      <c r="D11" s="139"/>
      <c r="E11" s="139"/>
      <c r="F11" s="139"/>
      <c r="G11" s="139"/>
      <c r="H11" s="138" t="s">
        <v>608</v>
      </c>
      <c r="I11" s="138" t="s">
        <v>607</v>
      </c>
      <c r="J11" s="138" t="s">
        <v>608</v>
      </c>
      <c r="K11" s="138" t="s">
        <v>607</v>
      </c>
      <c r="L11" s="138" t="s">
        <v>608</v>
      </c>
      <c r="M11" s="138" t="s">
        <v>607</v>
      </c>
      <c r="N11" s="137" t="s">
        <v>606</v>
      </c>
      <c r="O11" s="137" t="s">
        <v>605</v>
      </c>
      <c r="P11" s="137" t="s">
        <v>604</v>
      </c>
    </row>
    <row r="12" spans="1:16" x14ac:dyDescent="0.25">
      <c r="A12" s="135">
        <v>1</v>
      </c>
      <c r="B12" s="127" t="s">
        <v>603</v>
      </c>
      <c r="C12" s="126" t="s">
        <v>602</v>
      </c>
      <c r="D12" s="126" t="s">
        <v>601</v>
      </c>
      <c r="E12" s="126" t="s">
        <v>600</v>
      </c>
      <c r="F12" s="132">
        <v>34</v>
      </c>
      <c r="G12" s="134">
        <v>7</v>
      </c>
      <c r="H12" s="133">
        <v>9.6999999999999993</v>
      </c>
      <c r="I12" s="130">
        <f>40*H12/9.8</f>
        <v>39.591836734693878</v>
      </c>
      <c r="J12" s="132">
        <v>98</v>
      </c>
      <c r="K12" s="131">
        <f>40*82/J12</f>
        <v>33.469387755102041</v>
      </c>
      <c r="L12" s="130">
        <v>22.5</v>
      </c>
      <c r="M12" s="129">
        <f>20*L12/44</f>
        <v>10.227272727272727</v>
      </c>
      <c r="N12" s="128">
        <f>SUM(M12,K12,I12)</f>
        <v>83.288497217068652</v>
      </c>
      <c r="O12" s="127"/>
      <c r="P12" s="126"/>
    </row>
    <row r="13" spans="1:16" x14ac:dyDescent="0.25">
      <c r="A13" s="126">
        <v>2</v>
      </c>
      <c r="B13" s="127" t="s">
        <v>599</v>
      </c>
      <c r="C13" s="126" t="s">
        <v>598</v>
      </c>
      <c r="D13" s="126" t="s">
        <v>597</v>
      </c>
      <c r="E13" s="126" t="s">
        <v>585</v>
      </c>
      <c r="F13" s="132">
        <v>150</v>
      </c>
      <c r="G13" s="134">
        <v>7</v>
      </c>
      <c r="H13" s="133">
        <v>9.8000000000000007</v>
      </c>
      <c r="I13" s="130">
        <f>40*H13/9.8</f>
        <v>40</v>
      </c>
      <c r="J13" s="132">
        <v>103</v>
      </c>
      <c r="K13" s="131">
        <f>40*82/J13</f>
        <v>31.844660194174757</v>
      </c>
      <c r="L13" s="130">
        <v>23</v>
      </c>
      <c r="M13" s="129">
        <f>20*L13/44</f>
        <v>10.454545454545455</v>
      </c>
      <c r="N13" s="128">
        <f>SUM(M13,K13,I13)</f>
        <v>82.299205648720203</v>
      </c>
      <c r="O13" s="127"/>
      <c r="P13" s="126"/>
    </row>
    <row r="14" spans="1:16" x14ac:dyDescent="0.25">
      <c r="A14" s="135">
        <v>3</v>
      </c>
      <c r="B14" s="127" t="s">
        <v>596</v>
      </c>
      <c r="C14" s="126" t="s">
        <v>595</v>
      </c>
      <c r="D14" s="126" t="s">
        <v>594</v>
      </c>
      <c r="E14" s="126" t="s">
        <v>593</v>
      </c>
      <c r="F14" s="132" t="s">
        <v>581</v>
      </c>
      <c r="G14" s="134">
        <v>7</v>
      </c>
      <c r="H14" s="133">
        <v>9</v>
      </c>
      <c r="I14" s="130">
        <f>40*H14/9.8</f>
        <v>36.734693877551017</v>
      </c>
      <c r="J14" s="132">
        <v>97</v>
      </c>
      <c r="K14" s="131">
        <f>40*82/J14</f>
        <v>33.814432989690722</v>
      </c>
      <c r="L14" s="130">
        <v>18.75</v>
      </c>
      <c r="M14" s="129">
        <f>20*L14/44</f>
        <v>8.5227272727272734</v>
      </c>
      <c r="N14" s="128">
        <f>SUM(M14,K14,I14)</f>
        <v>79.07185413996902</v>
      </c>
      <c r="O14" s="127"/>
      <c r="P14" s="126"/>
    </row>
    <row r="15" spans="1:16" x14ac:dyDescent="0.25">
      <c r="A15" s="126">
        <v>4</v>
      </c>
      <c r="B15" s="127" t="s">
        <v>592</v>
      </c>
      <c r="C15" s="126" t="s">
        <v>591</v>
      </c>
      <c r="D15" s="126" t="s">
        <v>590</v>
      </c>
      <c r="E15" s="126" t="s">
        <v>589</v>
      </c>
      <c r="F15" s="132">
        <v>69</v>
      </c>
      <c r="G15" s="134">
        <v>7</v>
      </c>
      <c r="H15" s="133">
        <v>7.2</v>
      </c>
      <c r="I15" s="130">
        <f>40*H15/9.8</f>
        <v>29.387755102040813</v>
      </c>
      <c r="J15" s="132">
        <v>82</v>
      </c>
      <c r="K15" s="131">
        <f>40*82/J15</f>
        <v>40</v>
      </c>
      <c r="L15" s="130">
        <v>19</v>
      </c>
      <c r="M15" s="129">
        <f>20*L15/44</f>
        <v>8.6363636363636367</v>
      </c>
      <c r="N15" s="128">
        <f>SUM(M15,K15,I15)</f>
        <v>78.024118738404454</v>
      </c>
      <c r="O15" s="127"/>
      <c r="P15" s="126"/>
    </row>
    <row r="16" spans="1:16" x14ac:dyDescent="0.25">
      <c r="A16" s="135">
        <v>5</v>
      </c>
      <c r="B16" s="127" t="s">
        <v>588</v>
      </c>
      <c r="C16" s="126" t="s">
        <v>587</v>
      </c>
      <c r="D16" s="126" t="s">
        <v>586</v>
      </c>
      <c r="E16" s="126" t="s">
        <v>585</v>
      </c>
      <c r="F16" s="132">
        <v>34</v>
      </c>
      <c r="G16" s="134">
        <v>7</v>
      </c>
      <c r="H16" s="133">
        <v>9.6</v>
      </c>
      <c r="I16" s="130">
        <f>40*H16/9.8</f>
        <v>39.183673469387749</v>
      </c>
      <c r="J16" s="132">
        <v>120</v>
      </c>
      <c r="K16" s="131">
        <f>40*82/J16</f>
        <v>27.333333333333332</v>
      </c>
      <c r="L16" s="130">
        <v>25.25</v>
      </c>
      <c r="M16" s="129">
        <f>20*L16/44</f>
        <v>11.477272727272727</v>
      </c>
      <c r="N16" s="128">
        <f>SUM(M16,K16,I16)</f>
        <v>77.994279529993804</v>
      </c>
      <c r="O16" s="127"/>
      <c r="P16" s="126"/>
    </row>
    <row r="17" spans="1:16" x14ac:dyDescent="0.25">
      <c r="A17" s="126">
        <v>6</v>
      </c>
      <c r="B17" s="127" t="s">
        <v>584</v>
      </c>
      <c r="C17" s="126" t="s">
        <v>583</v>
      </c>
      <c r="D17" s="126" t="s">
        <v>520</v>
      </c>
      <c r="E17" s="126" t="s">
        <v>582</v>
      </c>
      <c r="F17" s="132" t="s">
        <v>581</v>
      </c>
      <c r="G17" s="134">
        <v>7</v>
      </c>
      <c r="H17" s="133">
        <v>9.5</v>
      </c>
      <c r="I17" s="130">
        <f>40*H17/9.8</f>
        <v>38.775510204081627</v>
      </c>
      <c r="J17" s="132">
        <v>120</v>
      </c>
      <c r="K17" s="131">
        <f>40*82/J17</f>
        <v>27.333333333333332</v>
      </c>
      <c r="L17" s="130">
        <v>26</v>
      </c>
      <c r="M17" s="129">
        <f>20*L17/44</f>
        <v>11.818181818181818</v>
      </c>
      <c r="N17" s="128">
        <f>SUM(M17,K17,I17)</f>
        <v>77.927025355596783</v>
      </c>
      <c r="O17" s="127"/>
      <c r="P17" s="126"/>
    </row>
    <row r="18" spans="1:16" x14ac:dyDescent="0.25">
      <c r="A18" s="135">
        <v>7</v>
      </c>
      <c r="B18" s="127" t="s">
        <v>580</v>
      </c>
      <c r="C18" s="126" t="s">
        <v>579</v>
      </c>
      <c r="D18" s="126" t="s">
        <v>545</v>
      </c>
      <c r="E18" s="126" t="s">
        <v>523</v>
      </c>
      <c r="F18" s="132">
        <v>8</v>
      </c>
      <c r="G18" s="134">
        <v>7</v>
      </c>
      <c r="H18" s="133">
        <v>9</v>
      </c>
      <c r="I18" s="130">
        <f>40*H18/9.8</f>
        <v>36.734693877551017</v>
      </c>
      <c r="J18" s="132">
        <v>102</v>
      </c>
      <c r="K18" s="131">
        <f>40*82/J18</f>
        <v>32.156862745098039</v>
      </c>
      <c r="L18" s="130">
        <v>15.25</v>
      </c>
      <c r="M18" s="129">
        <f>20*L18/44</f>
        <v>6.9318181818181817</v>
      </c>
      <c r="N18" s="128">
        <f>SUM(M18,K18,I18)</f>
        <v>75.823374804467235</v>
      </c>
      <c r="O18" s="127"/>
      <c r="P18" s="126"/>
    </row>
    <row r="19" spans="1:16" x14ac:dyDescent="0.25">
      <c r="A19" s="126">
        <v>8</v>
      </c>
      <c r="B19" s="127" t="s">
        <v>578</v>
      </c>
      <c r="C19" s="126" t="s">
        <v>577</v>
      </c>
      <c r="D19" s="126" t="s">
        <v>520</v>
      </c>
      <c r="E19" s="126" t="s">
        <v>576</v>
      </c>
      <c r="F19" s="132">
        <v>63</v>
      </c>
      <c r="G19" s="134">
        <v>7</v>
      </c>
      <c r="H19" s="133">
        <v>7.5</v>
      </c>
      <c r="I19" s="130">
        <f>40*H19/9.8</f>
        <v>30.612244897959183</v>
      </c>
      <c r="J19" s="132">
        <v>84</v>
      </c>
      <c r="K19" s="131">
        <f>40*82/J19</f>
        <v>39.047619047619051</v>
      </c>
      <c r="L19" s="130">
        <v>13.5</v>
      </c>
      <c r="M19" s="129">
        <f>20*L19/44</f>
        <v>6.1363636363636367</v>
      </c>
      <c r="N19" s="128">
        <f>SUM(M19,K19,I19)</f>
        <v>75.796227581941878</v>
      </c>
      <c r="O19" s="127"/>
      <c r="P19" s="126"/>
    </row>
    <row r="20" spans="1:16" x14ac:dyDescent="0.25">
      <c r="A20" s="135">
        <v>9</v>
      </c>
      <c r="B20" s="127" t="s">
        <v>575</v>
      </c>
      <c r="C20" s="126" t="s">
        <v>574</v>
      </c>
      <c r="D20" s="126" t="s">
        <v>573</v>
      </c>
      <c r="E20" s="126" t="s">
        <v>572</v>
      </c>
      <c r="F20" s="132">
        <v>69</v>
      </c>
      <c r="G20" s="134">
        <v>7</v>
      </c>
      <c r="H20" s="133">
        <v>9.6999999999999993</v>
      </c>
      <c r="I20" s="130">
        <f>40*H20/9.8</f>
        <v>39.591836734693878</v>
      </c>
      <c r="J20" s="132">
        <v>116</v>
      </c>
      <c r="K20" s="131">
        <f>40*82/J20</f>
        <v>28.275862068965516</v>
      </c>
      <c r="L20" s="130">
        <v>16</v>
      </c>
      <c r="M20" s="129">
        <f>20*L20/44</f>
        <v>7.2727272727272725</v>
      </c>
      <c r="N20" s="128">
        <f>SUM(M20,K20,I20)</f>
        <v>75.14042607638666</v>
      </c>
      <c r="O20" s="127"/>
      <c r="P20" s="126"/>
    </row>
    <row r="21" spans="1:16" x14ac:dyDescent="0.25">
      <c r="A21" s="126">
        <v>10</v>
      </c>
      <c r="B21" s="127" t="s">
        <v>571</v>
      </c>
      <c r="C21" s="126" t="s">
        <v>570</v>
      </c>
      <c r="D21" s="126" t="s">
        <v>569</v>
      </c>
      <c r="E21" s="126" t="s">
        <v>536</v>
      </c>
      <c r="F21" s="132">
        <v>147</v>
      </c>
      <c r="G21" s="134">
        <v>7</v>
      </c>
      <c r="H21" s="133">
        <v>8.8000000000000007</v>
      </c>
      <c r="I21" s="130">
        <f>40*H21/9.8</f>
        <v>35.918367346938773</v>
      </c>
      <c r="J21" s="132">
        <v>100</v>
      </c>
      <c r="K21" s="131">
        <f>40*82/J21</f>
        <v>32.799999999999997</v>
      </c>
      <c r="L21" s="130">
        <v>13</v>
      </c>
      <c r="M21" s="129">
        <f>20*L21/44</f>
        <v>5.9090909090909092</v>
      </c>
      <c r="N21" s="128">
        <f>SUM(M21,K21,I21)</f>
        <v>74.627458256029684</v>
      </c>
      <c r="O21" s="127"/>
      <c r="P21" s="126"/>
    </row>
    <row r="22" spans="1:16" x14ac:dyDescent="0.25">
      <c r="A22" s="135">
        <v>11</v>
      </c>
      <c r="B22" s="127" t="s">
        <v>568</v>
      </c>
      <c r="C22" s="126" t="s">
        <v>567</v>
      </c>
      <c r="D22" s="126" t="s">
        <v>504</v>
      </c>
      <c r="E22" s="126" t="s">
        <v>566</v>
      </c>
      <c r="F22" s="132">
        <v>5</v>
      </c>
      <c r="G22" s="134">
        <v>7</v>
      </c>
      <c r="H22" s="133">
        <v>9.1</v>
      </c>
      <c r="I22" s="130">
        <f>40*H22/9.8</f>
        <v>37.142857142857139</v>
      </c>
      <c r="J22" s="132">
        <v>118</v>
      </c>
      <c r="K22" s="131">
        <f>40*82/J22</f>
        <v>27.796610169491526</v>
      </c>
      <c r="L22" s="130">
        <v>19</v>
      </c>
      <c r="M22" s="129">
        <f>20*L22/44</f>
        <v>8.6363636363636367</v>
      </c>
      <c r="N22" s="128">
        <f>SUM(M22,K22,I22)</f>
        <v>73.575830948712309</v>
      </c>
      <c r="O22" s="127"/>
      <c r="P22" s="126"/>
    </row>
    <row r="23" spans="1:16" x14ac:dyDescent="0.25">
      <c r="A23" s="126">
        <v>12</v>
      </c>
      <c r="B23" s="127" t="s">
        <v>565</v>
      </c>
      <c r="C23" s="126" t="s">
        <v>564</v>
      </c>
      <c r="D23" s="126" t="s">
        <v>563</v>
      </c>
      <c r="E23" s="126" t="s">
        <v>562</v>
      </c>
      <c r="F23" s="132">
        <v>15</v>
      </c>
      <c r="G23" s="134">
        <v>7</v>
      </c>
      <c r="H23" s="133">
        <v>9.5</v>
      </c>
      <c r="I23" s="130">
        <f>40*H23/9.8</f>
        <v>38.775510204081627</v>
      </c>
      <c r="J23" s="132">
        <v>113</v>
      </c>
      <c r="K23" s="131">
        <f>40*82/J23</f>
        <v>29.026548672566371</v>
      </c>
      <c r="L23" s="130">
        <v>12.25</v>
      </c>
      <c r="M23" s="129">
        <f>20*L23/44</f>
        <v>5.5681818181818183</v>
      </c>
      <c r="N23" s="128">
        <f>SUM(M23,K23,I23)</f>
        <v>73.370240694829818</v>
      </c>
      <c r="O23" s="127"/>
      <c r="P23" s="126"/>
    </row>
    <row r="24" spans="1:16" x14ac:dyDescent="0.25">
      <c r="A24" s="135">
        <v>13</v>
      </c>
      <c r="B24" s="127" t="s">
        <v>561</v>
      </c>
      <c r="C24" s="126" t="s">
        <v>560</v>
      </c>
      <c r="D24" s="126" t="s">
        <v>559</v>
      </c>
      <c r="E24" s="126" t="s">
        <v>553</v>
      </c>
      <c r="F24" s="132">
        <v>7</v>
      </c>
      <c r="G24" s="134">
        <v>7</v>
      </c>
      <c r="H24" s="133">
        <v>9.8000000000000007</v>
      </c>
      <c r="I24" s="130">
        <f>40*H24/9.8</f>
        <v>40</v>
      </c>
      <c r="J24" s="132">
        <v>133</v>
      </c>
      <c r="K24" s="131">
        <f>40*82/J24</f>
        <v>24.661654135338345</v>
      </c>
      <c r="L24" s="130">
        <v>18.75</v>
      </c>
      <c r="M24" s="129">
        <f>20*L24/44</f>
        <v>8.5227272727272734</v>
      </c>
      <c r="N24" s="128">
        <f>SUM(M24,K24,I24)</f>
        <v>73.184381408065619</v>
      </c>
      <c r="O24" s="127"/>
      <c r="P24" s="126"/>
    </row>
    <row r="25" spans="1:16" x14ac:dyDescent="0.25">
      <c r="A25" s="126">
        <v>14</v>
      </c>
      <c r="B25" s="127" t="s">
        <v>558</v>
      </c>
      <c r="C25" s="126" t="s">
        <v>557</v>
      </c>
      <c r="D25" s="126" t="s">
        <v>520</v>
      </c>
      <c r="E25" s="126" t="s">
        <v>556</v>
      </c>
      <c r="F25" s="132">
        <v>69</v>
      </c>
      <c r="G25" s="134">
        <v>7</v>
      </c>
      <c r="H25" s="133">
        <v>7.5</v>
      </c>
      <c r="I25" s="130">
        <f>40*H25/9.8</f>
        <v>30.612244897959183</v>
      </c>
      <c r="J25" s="132">
        <v>103</v>
      </c>
      <c r="K25" s="131">
        <f>40*82/J25</f>
        <v>31.844660194174757</v>
      </c>
      <c r="L25" s="130">
        <v>21</v>
      </c>
      <c r="M25" s="129">
        <f>20*L25/44</f>
        <v>9.545454545454545</v>
      </c>
      <c r="N25" s="128">
        <f>SUM(M25,K25,I25)</f>
        <v>72.002359637588484</v>
      </c>
      <c r="O25" s="127"/>
      <c r="P25" s="126"/>
    </row>
    <row r="26" spans="1:16" x14ac:dyDescent="0.25">
      <c r="A26" s="135">
        <v>15</v>
      </c>
      <c r="B26" s="127" t="s">
        <v>555</v>
      </c>
      <c r="C26" s="126" t="s">
        <v>554</v>
      </c>
      <c r="D26" s="126" t="s">
        <v>541</v>
      </c>
      <c r="E26" s="126" t="s">
        <v>553</v>
      </c>
      <c r="F26" s="132">
        <v>149</v>
      </c>
      <c r="G26" s="134">
        <v>7</v>
      </c>
      <c r="H26" s="133">
        <v>6.5</v>
      </c>
      <c r="I26" s="130">
        <f>40*H26/9.8</f>
        <v>26.530612244897956</v>
      </c>
      <c r="J26" s="132">
        <v>88</v>
      </c>
      <c r="K26" s="131">
        <f>40*82/J26</f>
        <v>37.272727272727273</v>
      </c>
      <c r="L26" s="130">
        <v>18</v>
      </c>
      <c r="M26" s="129">
        <f>20*L26/44</f>
        <v>8.1818181818181817</v>
      </c>
      <c r="N26" s="128">
        <f>SUM(M26,K26,I26)</f>
        <v>71.985157699443405</v>
      </c>
      <c r="O26" s="127"/>
      <c r="P26" s="126"/>
    </row>
    <row r="27" spans="1:16" x14ac:dyDescent="0.25">
      <c r="A27" s="126">
        <v>16</v>
      </c>
      <c r="B27" s="127" t="s">
        <v>552</v>
      </c>
      <c r="C27" s="126" t="s">
        <v>551</v>
      </c>
      <c r="D27" s="126" t="s">
        <v>508</v>
      </c>
      <c r="E27" s="126" t="s">
        <v>550</v>
      </c>
      <c r="F27" s="132">
        <v>29</v>
      </c>
      <c r="G27" s="134">
        <v>7</v>
      </c>
      <c r="H27" s="133">
        <v>9.4</v>
      </c>
      <c r="I27" s="130">
        <f>40*H27/9.8</f>
        <v>38.367346938775505</v>
      </c>
      <c r="J27" s="132">
        <v>122</v>
      </c>
      <c r="K27" s="131">
        <f>40*82/J27</f>
        <v>26.885245901639344</v>
      </c>
      <c r="L27" s="130">
        <v>14.5</v>
      </c>
      <c r="M27" s="129">
        <f>20*L27/44</f>
        <v>6.5909090909090908</v>
      </c>
      <c r="N27" s="128">
        <f>SUM(M27,K27,I27)</f>
        <v>71.843501931323942</v>
      </c>
      <c r="O27" s="127"/>
      <c r="P27" s="126"/>
    </row>
    <row r="28" spans="1:16" x14ac:dyDescent="0.25">
      <c r="A28" s="135">
        <v>17</v>
      </c>
      <c r="B28" s="127" t="s">
        <v>549</v>
      </c>
      <c r="C28" s="126" t="s">
        <v>548</v>
      </c>
      <c r="D28" s="126" t="s">
        <v>530</v>
      </c>
      <c r="E28" s="126" t="s">
        <v>540</v>
      </c>
      <c r="F28" s="132">
        <v>24</v>
      </c>
      <c r="G28" s="134">
        <v>7</v>
      </c>
      <c r="H28" s="133">
        <v>8.5</v>
      </c>
      <c r="I28" s="130">
        <f>40*H28/9.8</f>
        <v>34.693877551020407</v>
      </c>
      <c r="J28" s="132">
        <v>128</v>
      </c>
      <c r="K28" s="131">
        <f>40*82/J28</f>
        <v>25.625</v>
      </c>
      <c r="L28" s="130">
        <v>25</v>
      </c>
      <c r="M28" s="129">
        <f>20*L28/44</f>
        <v>11.363636363636363</v>
      </c>
      <c r="N28" s="128">
        <f>SUM(M28,K28,I28)</f>
        <v>71.682513914656766</v>
      </c>
      <c r="O28" s="127"/>
      <c r="P28" s="126"/>
    </row>
    <row r="29" spans="1:16" x14ac:dyDescent="0.25">
      <c r="A29" s="126">
        <v>18</v>
      </c>
      <c r="B29" s="127" t="s">
        <v>547</v>
      </c>
      <c r="C29" s="126" t="s">
        <v>546</v>
      </c>
      <c r="D29" s="126" t="s">
        <v>545</v>
      </c>
      <c r="E29" s="126" t="s">
        <v>544</v>
      </c>
      <c r="F29" s="132">
        <v>34</v>
      </c>
      <c r="G29" s="134">
        <v>7</v>
      </c>
      <c r="H29" s="133">
        <v>9.4</v>
      </c>
      <c r="I29" s="130">
        <f>40*H29/9.8</f>
        <v>38.367346938775505</v>
      </c>
      <c r="J29" s="132">
        <v>122</v>
      </c>
      <c r="K29" s="131">
        <f>40*82/J29</f>
        <v>26.885245901639344</v>
      </c>
      <c r="L29" s="130">
        <v>12.5</v>
      </c>
      <c r="M29" s="129">
        <f>20*L29/44</f>
        <v>5.6818181818181817</v>
      </c>
      <c r="N29" s="128">
        <f>SUM(M29,K29,I29)</f>
        <v>70.934411022233036</v>
      </c>
      <c r="O29" s="127"/>
      <c r="P29" s="126"/>
    </row>
    <row r="30" spans="1:16" x14ac:dyDescent="0.25">
      <c r="A30" s="135">
        <v>19</v>
      </c>
      <c r="B30" s="127" t="s">
        <v>543</v>
      </c>
      <c r="C30" s="126" t="s">
        <v>542</v>
      </c>
      <c r="D30" s="126" t="s">
        <v>541</v>
      </c>
      <c r="E30" s="126" t="s">
        <v>540</v>
      </c>
      <c r="F30" s="132">
        <v>55</v>
      </c>
      <c r="G30" s="134">
        <v>7</v>
      </c>
      <c r="H30" s="133">
        <v>8.8000000000000007</v>
      </c>
      <c r="I30" s="130">
        <f>40*H30/9.8</f>
        <v>35.918367346938773</v>
      </c>
      <c r="J30" s="132">
        <v>117</v>
      </c>
      <c r="K30" s="131">
        <f>40*82/J30</f>
        <v>28.034188034188034</v>
      </c>
      <c r="L30" s="130">
        <v>15.25</v>
      </c>
      <c r="M30" s="129">
        <f>20*L30/44</f>
        <v>6.9318181818181817</v>
      </c>
      <c r="N30" s="128">
        <f>SUM(M30,K30,I30)</f>
        <v>70.884373562944987</v>
      </c>
      <c r="O30" s="127"/>
      <c r="P30" s="126"/>
    </row>
    <row r="31" spans="1:16" x14ac:dyDescent="0.25">
      <c r="A31" s="126">
        <v>20</v>
      </c>
      <c r="B31" s="127" t="s">
        <v>539</v>
      </c>
      <c r="C31" s="126" t="s">
        <v>538</v>
      </c>
      <c r="D31" s="126" t="s">
        <v>537</v>
      </c>
      <c r="E31" s="126" t="s">
        <v>536</v>
      </c>
      <c r="F31" s="132">
        <v>5</v>
      </c>
      <c r="G31" s="134">
        <v>7</v>
      </c>
      <c r="H31" s="133">
        <v>8.1</v>
      </c>
      <c r="I31" s="130">
        <f>40*H31/9.8</f>
        <v>33.061224489795919</v>
      </c>
      <c r="J31" s="132">
        <v>121</v>
      </c>
      <c r="K31" s="131">
        <f>40*82/J31</f>
        <v>27.107438016528924</v>
      </c>
      <c r="L31" s="130">
        <v>21.25</v>
      </c>
      <c r="M31" s="129">
        <f>20*L31/44</f>
        <v>9.6590909090909083</v>
      </c>
      <c r="N31" s="128">
        <f>SUM(M31,K31,I31)</f>
        <v>69.827753415415742</v>
      </c>
      <c r="O31" s="127"/>
      <c r="P31" s="126"/>
    </row>
    <row r="32" spans="1:16" x14ac:dyDescent="0.25">
      <c r="A32" s="135">
        <v>21</v>
      </c>
      <c r="B32" s="127" t="s">
        <v>535</v>
      </c>
      <c r="C32" s="126" t="s">
        <v>534</v>
      </c>
      <c r="D32" s="126" t="s">
        <v>533</v>
      </c>
      <c r="E32" s="126" t="s">
        <v>519</v>
      </c>
      <c r="F32" s="132">
        <v>152</v>
      </c>
      <c r="G32" s="134">
        <v>7</v>
      </c>
      <c r="H32" s="133">
        <v>6.4</v>
      </c>
      <c r="I32" s="130">
        <f>40*H32/9.8</f>
        <v>26.122448979591834</v>
      </c>
      <c r="J32" s="132">
        <v>91</v>
      </c>
      <c r="K32" s="131">
        <f>40*82/J32</f>
        <v>36.043956043956044</v>
      </c>
      <c r="L32" s="130">
        <v>11.25</v>
      </c>
      <c r="M32" s="129">
        <f>20*L32/44</f>
        <v>5.1136363636363633</v>
      </c>
      <c r="N32" s="128">
        <f>SUM(M32,K32,I32)</f>
        <v>67.280041387184241</v>
      </c>
      <c r="O32" s="127"/>
      <c r="P32" s="126"/>
    </row>
    <row r="33" spans="1:16" x14ac:dyDescent="0.25">
      <c r="A33" s="126">
        <v>22</v>
      </c>
      <c r="B33" s="136" t="s">
        <v>532</v>
      </c>
      <c r="C33" s="126" t="s">
        <v>531</v>
      </c>
      <c r="D33" s="126" t="s">
        <v>530</v>
      </c>
      <c r="E33" s="126" t="s">
        <v>515</v>
      </c>
      <c r="F33" s="132">
        <v>112</v>
      </c>
      <c r="G33" s="134">
        <v>7</v>
      </c>
      <c r="H33" s="133">
        <v>8.8000000000000007</v>
      </c>
      <c r="I33" s="130">
        <f>40*H33/9.8</f>
        <v>35.918367346938773</v>
      </c>
      <c r="J33" s="133">
        <v>136</v>
      </c>
      <c r="K33" s="131">
        <f>40*82/J33</f>
        <v>24.117647058823529</v>
      </c>
      <c r="L33" s="133">
        <v>14.5</v>
      </c>
      <c r="M33" s="129">
        <f>20*L33/44</f>
        <v>6.5909090909090908</v>
      </c>
      <c r="N33" s="128">
        <f>SUM(M33,K33,I33)</f>
        <v>66.626923496671395</v>
      </c>
      <c r="O33" s="127"/>
      <c r="P33" s="126"/>
    </row>
    <row r="34" spans="1:16" x14ac:dyDescent="0.25">
      <c r="A34" s="135">
        <v>23</v>
      </c>
      <c r="B34" s="127" t="s">
        <v>529</v>
      </c>
      <c r="C34" s="126" t="s">
        <v>528</v>
      </c>
      <c r="D34" s="126" t="s">
        <v>520</v>
      </c>
      <c r="E34" s="126" t="s">
        <v>527</v>
      </c>
      <c r="F34" s="132">
        <v>162</v>
      </c>
      <c r="G34" s="134">
        <v>7</v>
      </c>
      <c r="H34" s="133">
        <v>8</v>
      </c>
      <c r="I34" s="130">
        <f>40*H34/9.8</f>
        <v>32.653061224489797</v>
      </c>
      <c r="J34" s="132">
        <v>120</v>
      </c>
      <c r="K34" s="131">
        <f>40*82/J34</f>
        <v>27.333333333333332</v>
      </c>
      <c r="L34" s="130">
        <v>11.25</v>
      </c>
      <c r="M34" s="129">
        <f>20*L34/44</f>
        <v>5.1136363636363633</v>
      </c>
      <c r="N34" s="128">
        <f>SUM(M34,K34,I34)</f>
        <v>65.100030921459492</v>
      </c>
      <c r="O34" s="127"/>
      <c r="P34" s="126"/>
    </row>
    <row r="35" spans="1:16" x14ac:dyDescent="0.25">
      <c r="A35" s="126">
        <v>24</v>
      </c>
      <c r="B35" s="127" t="s">
        <v>526</v>
      </c>
      <c r="C35" s="126" t="s">
        <v>525</v>
      </c>
      <c r="D35" s="126" t="s">
        <v>524</v>
      </c>
      <c r="E35" s="126" t="s">
        <v>523</v>
      </c>
      <c r="F35" s="132">
        <v>145</v>
      </c>
      <c r="G35" s="134">
        <v>7</v>
      </c>
      <c r="H35" s="133">
        <v>6.5</v>
      </c>
      <c r="I35" s="130">
        <f>40*H35/9.8</f>
        <v>26.530612244897956</v>
      </c>
      <c r="J35" s="132">
        <v>114</v>
      </c>
      <c r="K35" s="131">
        <f>40*82/J35</f>
        <v>28.771929824561404</v>
      </c>
      <c r="L35" s="130">
        <v>21.25</v>
      </c>
      <c r="M35" s="129">
        <f>20*L35/44</f>
        <v>9.6590909090909083</v>
      </c>
      <c r="N35" s="128">
        <f>SUM(M35,K35,I35)</f>
        <v>64.96163297855027</v>
      </c>
      <c r="O35" s="127"/>
      <c r="P35" s="126"/>
    </row>
    <row r="36" spans="1:16" x14ac:dyDescent="0.25">
      <c r="A36" s="135">
        <v>25</v>
      </c>
      <c r="B36" s="127" t="s">
        <v>522</v>
      </c>
      <c r="C36" s="126" t="s">
        <v>521</v>
      </c>
      <c r="D36" s="126" t="s">
        <v>520</v>
      </c>
      <c r="E36" s="126" t="s">
        <v>519</v>
      </c>
      <c r="F36" s="132">
        <v>118</v>
      </c>
      <c r="G36" s="134">
        <v>7</v>
      </c>
      <c r="H36" s="133">
        <v>8</v>
      </c>
      <c r="I36" s="130">
        <f>40*H36/9.8</f>
        <v>32.653061224489797</v>
      </c>
      <c r="J36" s="132">
        <v>139</v>
      </c>
      <c r="K36" s="131">
        <f>40*82/J36</f>
        <v>23.597122302158272</v>
      </c>
      <c r="L36" s="130">
        <v>14</v>
      </c>
      <c r="M36" s="129">
        <f>20*L36/44</f>
        <v>6.3636363636363633</v>
      </c>
      <c r="N36" s="128">
        <f>SUM(M36,K36,I36)</f>
        <v>62.613819890284432</v>
      </c>
      <c r="O36" s="127"/>
      <c r="P36" s="126"/>
    </row>
    <row r="37" spans="1:16" x14ac:dyDescent="0.25">
      <c r="A37" s="126">
        <v>26</v>
      </c>
      <c r="B37" s="127" t="s">
        <v>518</v>
      </c>
      <c r="C37" s="126" t="s">
        <v>517</v>
      </c>
      <c r="D37" s="126" t="s">
        <v>516</v>
      </c>
      <c r="E37" s="126" t="s">
        <v>515</v>
      </c>
      <c r="F37" s="132">
        <v>116</v>
      </c>
      <c r="G37" s="134">
        <v>7</v>
      </c>
      <c r="H37" s="133">
        <v>7.8</v>
      </c>
      <c r="I37" s="130">
        <f>40*H37/9.8</f>
        <v>31.836734693877549</v>
      </c>
      <c r="J37" s="132">
        <v>143</v>
      </c>
      <c r="K37" s="131">
        <f>40*82/J37</f>
        <v>22.937062937062937</v>
      </c>
      <c r="L37" s="130">
        <v>13.5</v>
      </c>
      <c r="M37" s="129">
        <f>20*L37/44</f>
        <v>6.1363636363636367</v>
      </c>
      <c r="N37" s="128">
        <f>SUM(M37,K37,I37)</f>
        <v>60.910161267304119</v>
      </c>
      <c r="O37" s="127"/>
      <c r="P37" s="126"/>
    </row>
    <row r="38" spans="1:16" x14ac:dyDescent="0.25">
      <c r="A38" s="135">
        <v>27</v>
      </c>
      <c r="B38" s="127" t="s">
        <v>514</v>
      </c>
      <c r="C38" s="126" t="s">
        <v>513</v>
      </c>
      <c r="D38" s="126" t="s">
        <v>512</v>
      </c>
      <c r="E38" s="126" t="s">
        <v>511</v>
      </c>
      <c r="F38" s="132">
        <v>34</v>
      </c>
      <c r="G38" s="134">
        <v>7</v>
      </c>
      <c r="H38" s="133">
        <v>6</v>
      </c>
      <c r="I38" s="130">
        <f>40*H38/9.8</f>
        <v>24.489795918367346</v>
      </c>
      <c r="J38" s="132">
        <v>113</v>
      </c>
      <c r="K38" s="131">
        <f>40*82/J38</f>
        <v>29.026548672566371</v>
      </c>
      <c r="L38" s="130">
        <v>11.5</v>
      </c>
      <c r="M38" s="129">
        <f>20*L38/44</f>
        <v>5.2272727272727275</v>
      </c>
      <c r="N38" s="128">
        <f>SUM(M38,K38,I38)</f>
        <v>58.743617318206446</v>
      </c>
      <c r="O38" s="127"/>
      <c r="P38" s="126"/>
    </row>
    <row r="39" spans="1:16" x14ac:dyDescent="0.25">
      <c r="A39" s="126">
        <v>28</v>
      </c>
      <c r="B39" s="127" t="s">
        <v>510</v>
      </c>
      <c r="C39" s="126" t="s">
        <v>509</v>
      </c>
      <c r="D39" s="126" t="s">
        <v>508</v>
      </c>
      <c r="E39" s="126" t="s">
        <v>507</v>
      </c>
      <c r="F39" s="132">
        <v>115</v>
      </c>
      <c r="G39" s="134">
        <v>7</v>
      </c>
      <c r="H39" s="133">
        <v>6</v>
      </c>
      <c r="I39" s="130">
        <f>40*H39/9.8</f>
        <v>24.489795918367346</v>
      </c>
      <c r="J39" s="132">
        <v>135</v>
      </c>
      <c r="K39" s="131">
        <f>40*82/J39</f>
        <v>24.296296296296298</v>
      </c>
      <c r="L39" s="130">
        <v>12.5</v>
      </c>
      <c r="M39" s="129">
        <f>20*L39/44</f>
        <v>5.6818181818181817</v>
      </c>
      <c r="N39" s="128">
        <f>SUM(M39,K39,I39)</f>
        <v>54.467910396481827</v>
      </c>
      <c r="O39" s="127"/>
      <c r="P39" s="126"/>
    </row>
    <row r="40" spans="1:16" x14ac:dyDescent="0.25">
      <c r="A40" s="135">
        <v>29</v>
      </c>
      <c r="B40" s="127" t="s">
        <v>506</v>
      </c>
      <c r="C40" s="126" t="s">
        <v>505</v>
      </c>
      <c r="D40" s="126" t="s">
        <v>504</v>
      </c>
      <c r="E40" s="126" t="s">
        <v>503</v>
      </c>
      <c r="F40" s="132">
        <v>93</v>
      </c>
      <c r="G40" s="134">
        <v>7</v>
      </c>
      <c r="H40" s="133">
        <v>7.9</v>
      </c>
      <c r="I40" s="130">
        <f>40*H40/9.8</f>
        <v>32.244897959183675</v>
      </c>
      <c r="J40" s="132">
        <v>0</v>
      </c>
      <c r="K40" s="131">
        <v>0</v>
      </c>
      <c r="L40" s="130">
        <v>17.5</v>
      </c>
      <c r="M40" s="129">
        <f>20*L40/44</f>
        <v>7.9545454545454541</v>
      </c>
      <c r="N40" s="128">
        <f>SUM(M40,K40,I40)</f>
        <v>40.199443413729128</v>
      </c>
      <c r="O40" s="127"/>
      <c r="P40" s="126"/>
    </row>
    <row r="41" spans="1:16" x14ac:dyDescent="0.25">
      <c r="N41" s="125"/>
    </row>
    <row r="42" spans="1:16" x14ac:dyDescent="0.25">
      <c r="A42" s="123" t="s">
        <v>502</v>
      </c>
      <c r="E42" s="123" t="s">
        <v>501</v>
      </c>
    </row>
    <row r="43" spans="1:16" x14ac:dyDescent="0.25">
      <c r="A43" s="123" t="s">
        <v>500</v>
      </c>
      <c r="E43" s="123" t="s">
        <v>499</v>
      </c>
    </row>
    <row r="44" spans="1:16" x14ac:dyDescent="0.25">
      <c r="E44" s="123" t="s">
        <v>498</v>
      </c>
    </row>
    <row r="45" spans="1:16" x14ac:dyDescent="0.25">
      <c r="E45" s="123" t="s">
        <v>497</v>
      </c>
    </row>
    <row r="46" spans="1:16" x14ac:dyDescent="0.25">
      <c r="E46" s="123" t="s">
        <v>496</v>
      </c>
    </row>
    <row r="47" spans="1:16" x14ac:dyDescent="0.25">
      <c r="E47" s="123" t="s">
        <v>495</v>
      </c>
    </row>
    <row r="48" spans="1:16" x14ac:dyDescent="0.25">
      <c r="E48" s="123" t="s">
        <v>494</v>
      </c>
    </row>
    <row r="49" spans="5:5" x14ac:dyDescent="0.25">
      <c r="E49" s="123" t="s">
        <v>493</v>
      </c>
    </row>
    <row r="50" spans="5:5" x14ac:dyDescent="0.25">
      <c r="E50" s="123" t="s">
        <v>492</v>
      </c>
    </row>
    <row r="51" spans="5:5" x14ac:dyDescent="0.25">
      <c r="E51" s="123" t="s">
        <v>491</v>
      </c>
    </row>
  </sheetData>
  <mergeCells count="23">
    <mergeCell ref="E6:P6"/>
    <mergeCell ref="A3:C3"/>
    <mergeCell ref="E3:P3"/>
    <mergeCell ref="A4:D4"/>
    <mergeCell ref="E4:P4"/>
    <mergeCell ref="A5:C5"/>
    <mergeCell ref="E5:P5"/>
    <mergeCell ref="A9:A11"/>
    <mergeCell ref="B9:B11"/>
    <mergeCell ref="C9:C11"/>
    <mergeCell ref="H9:K9"/>
    <mergeCell ref="L9:M10"/>
    <mergeCell ref="D9:D11"/>
    <mergeCell ref="N9:P10"/>
    <mergeCell ref="E9:E11"/>
    <mergeCell ref="F9:F11"/>
    <mergeCell ref="G9:G11"/>
    <mergeCell ref="A1:P1"/>
    <mergeCell ref="A2:P2"/>
    <mergeCell ref="E7:P7"/>
    <mergeCell ref="E8:P8"/>
    <mergeCell ref="H10:I10"/>
    <mergeCell ref="J10:K10"/>
  </mergeCells>
  <conditionalFormatting sqref="C27:C28">
    <cfRule type="expression" dxfId="11" priority="1" stopIfTrue="1">
      <formula>AND(COUNTIF($C$3:$C$12, C27)+COUNTIF($C$14:$C$14, C27)&gt;1,NOT(ISBLANK(C27)))</formula>
    </cfRule>
    <cfRule type="expression" dxfId="10" priority="2" stopIfTrue="1">
      <formula>AND(COUNTIF($C$3:$C$12, C27)+COUNTIF($C$14:$C$14, C27)&gt;1,NOT(ISBLANK(C27)))</formula>
    </cfRule>
  </conditionalFormatting>
  <conditionalFormatting sqref="C12:C40">
    <cfRule type="duplicateValues" dxfId="9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7"/>
  <sheetViews>
    <sheetView workbookViewId="0">
      <selection activeCell="N12" sqref="N12"/>
    </sheetView>
  </sheetViews>
  <sheetFormatPr defaultRowHeight="14.4" x14ac:dyDescent="0.3"/>
  <cols>
    <col min="1" max="1" width="4.109375" customWidth="1"/>
    <col min="2" max="2" width="33.88671875" customWidth="1"/>
    <col min="3" max="3" width="14.6640625" customWidth="1"/>
    <col min="4" max="4" width="31.33203125" customWidth="1"/>
    <col min="5" max="5" width="4.109375" customWidth="1"/>
    <col min="6" max="6" width="6.44140625" customWidth="1"/>
    <col min="7" max="7" width="6.109375" customWidth="1"/>
    <col min="8" max="8" width="4.6640625" customWidth="1"/>
    <col min="9" max="9" width="6.6640625" customWidth="1"/>
    <col min="10" max="10" width="7" customWidth="1"/>
    <col min="11" max="11" width="5.44140625" customWidth="1"/>
    <col min="12" max="12" width="5.5546875" style="1" customWidth="1"/>
  </cols>
  <sheetData>
    <row r="1" spans="1:16" ht="17.399999999999999" x14ac:dyDescent="0.3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ht="17.399999999999999" x14ac:dyDescent="0.3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ht="17.399999999999999" x14ac:dyDescent="0.3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ht="17.399999999999999" x14ac:dyDescent="0.3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6" s="123" customFormat="1" ht="17.25" customHeight="1" x14ac:dyDescent="0.25">
      <c r="A5" s="165" t="s">
        <v>625</v>
      </c>
      <c r="B5" s="165"/>
      <c r="C5" s="165"/>
      <c r="D5" s="164"/>
      <c r="E5" s="163" t="s">
        <v>624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23" customFormat="1" ht="17.25" customHeight="1" x14ac:dyDescent="0.25">
      <c r="A6" s="165" t="s">
        <v>623</v>
      </c>
      <c r="B6" s="165"/>
      <c r="C6" s="165"/>
      <c r="D6" s="165"/>
      <c r="E6" s="163" t="s">
        <v>884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23" customFormat="1" ht="17.25" customHeight="1" x14ac:dyDescent="0.25">
      <c r="A7" s="165" t="s">
        <v>622</v>
      </c>
      <c r="B7" s="165"/>
      <c r="C7" s="165"/>
      <c r="D7" s="164"/>
      <c r="E7" s="163" t="s">
        <v>621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123" customFormat="1" ht="17.25" customHeight="1" x14ac:dyDescent="0.25">
      <c r="A8" s="162" t="s">
        <v>620</v>
      </c>
      <c r="B8" s="162"/>
      <c r="C8" s="162"/>
      <c r="D8" s="162"/>
      <c r="E8" s="161">
        <v>11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s="123" customFormat="1" ht="15" customHeight="1" x14ac:dyDescent="0.25">
      <c r="A9" s="160" t="s">
        <v>619</v>
      </c>
      <c r="B9" s="124"/>
      <c r="C9" s="159"/>
      <c r="E9" s="158">
        <v>44903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s="123" customFormat="1" ht="14.25" customHeight="1" x14ac:dyDescent="0.25">
      <c r="A10" s="124" t="s">
        <v>618</v>
      </c>
      <c r="B10" s="124"/>
      <c r="C10" s="124"/>
      <c r="E10" s="157">
        <v>100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ht="37.5" customHeight="1" x14ac:dyDescent="0.3">
      <c r="A11" s="7" t="s">
        <v>131</v>
      </c>
      <c r="B11" s="7"/>
      <c r="C11" s="7"/>
      <c r="D11" s="7"/>
      <c r="E11" s="6"/>
      <c r="F11" s="179" t="s">
        <v>0</v>
      </c>
      <c r="G11" s="35"/>
      <c r="H11" s="179" t="s">
        <v>1</v>
      </c>
      <c r="I11" s="35"/>
      <c r="J11" s="36" t="s">
        <v>14</v>
      </c>
      <c r="K11" s="37"/>
      <c r="L11" s="39"/>
    </row>
    <row r="12" spans="1:16" s="1" customFormat="1" ht="108" customHeight="1" x14ac:dyDescent="0.3">
      <c r="A12" s="18" t="s">
        <v>2</v>
      </c>
      <c r="B12" s="21" t="s">
        <v>3</v>
      </c>
      <c r="C12" s="21" t="s">
        <v>17</v>
      </c>
      <c r="D12" s="18" t="s">
        <v>9</v>
      </c>
      <c r="E12" s="30" t="s">
        <v>4</v>
      </c>
      <c r="F12" s="26" t="s">
        <v>5</v>
      </c>
      <c r="G12" s="27" t="s">
        <v>6</v>
      </c>
      <c r="H12" s="27" t="s">
        <v>5</v>
      </c>
      <c r="I12" s="27" t="s">
        <v>6</v>
      </c>
      <c r="J12" s="27" t="s">
        <v>7</v>
      </c>
      <c r="K12" s="28" t="s">
        <v>6</v>
      </c>
      <c r="L12" s="29" t="s">
        <v>8</v>
      </c>
    </row>
    <row r="13" spans="1:16" s="2" customFormat="1" ht="17.25" customHeight="1" x14ac:dyDescent="0.3">
      <c r="A13" s="14">
        <v>1</v>
      </c>
      <c r="B13" s="14" t="s">
        <v>89</v>
      </c>
      <c r="C13" s="14" t="s">
        <v>88</v>
      </c>
      <c r="D13" s="14" t="s">
        <v>90</v>
      </c>
      <c r="E13" s="14">
        <v>11</v>
      </c>
      <c r="F13" s="14">
        <v>22</v>
      </c>
      <c r="G13" s="16">
        <f>20*F13/50</f>
        <v>8.8000000000000007</v>
      </c>
      <c r="H13" s="17">
        <v>7.8</v>
      </c>
      <c r="I13" s="15">
        <f>40*H13/9.7</f>
        <v>32.164948453608247</v>
      </c>
      <c r="J13" s="14">
        <v>79.930000000000007</v>
      </c>
      <c r="K13" s="16">
        <f>40*73.78/J13</f>
        <v>36.922307018641305</v>
      </c>
      <c r="L13" s="40">
        <f>G13+I13+K13</f>
        <v>77.887255472249549</v>
      </c>
    </row>
    <row r="14" spans="1:16" ht="15.6" x14ac:dyDescent="0.3">
      <c r="A14" s="14">
        <v>2</v>
      </c>
      <c r="B14" s="14" t="s">
        <v>67</v>
      </c>
      <c r="C14" s="14" t="s">
        <v>66</v>
      </c>
      <c r="D14" s="14" t="s">
        <v>68</v>
      </c>
      <c r="E14" s="14">
        <v>11</v>
      </c>
      <c r="F14" s="14">
        <v>21</v>
      </c>
      <c r="G14" s="16">
        <f>20*F14/50</f>
        <v>8.4</v>
      </c>
      <c r="H14" s="17">
        <v>8.1999999999999993</v>
      </c>
      <c r="I14" s="15">
        <f>40*H14/9.7</f>
        <v>33.814432989690722</v>
      </c>
      <c r="J14" s="14">
        <v>82.75</v>
      </c>
      <c r="K14" s="16">
        <f>40*73.78/J14</f>
        <v>35.66404833836858</v>
      </c>
      <c r="L14" s="41">
        <f>G14+I14+K14</f>
        <v>77.878481328059308</v>
      </c>
    </row>
    <row r="15" spans="1:16" ht="15.6" x14ac:dyDescent="0.3">
      <c r="A15" s="14">
        <v>3</v>
      </c>
      <c r="B15" s="14" t="s">
        <v>27</v>
      </c>
      <c r="C15" s="14" t="s">
        <v>26</v>
      </c>
      <c r="D15" s="14" t="s">
        <v>45</v>
      </c>
      <c r="E15" s="14">
        <v>11</v>
      </c>
      <c r="F15" s="15">
        <v>11</v>
      </c>
      <c r="G15" s="16">
        <f>20*F15/50</f>
        <v>4.4000000000000004</v>
      </c>
      <c r="H15" s="17">
        <v>8</v>
      </c>
      <c r="I15" s="15">
        <f>40*H15/9.7</f>
        <v>32.989690721649488</v>
      </c>
      <c r="J15" s="15">
        <v>73.78</v>
      </c>
      <c r="K15" s="16">
        <f>40*73.78/J15</f>
        <v>40</v>
      </c>
      <c r="L15" s="41">
        <f>G15+I15+K15</f>
        <v>77.389690721649487</v>
      </c>
    </row>
    <row r="16" spans="1:16" ht="15.6" x14ac:dyDescent="0.3">
      <c r="A16" s="14">
        <v>4</v>
      </c>
      <c r="B16" s="14" t="s">
        <v>34</v>
      </c>
      <c r="C16" s="14" t="s">
        <v>35</v>
      </c>
      <c r="D16" s="14" t="s">
        <v>36</v>
      </c>
      <c r="E16" s="14">
        <v>11</v>
      </c>
      <c r="F16" s="15">
        <v>16</v>
      </c>
      <c r="G16" s="16">
        <f>20*F16/50</f>
        <v>6.4</v>
      </c>
      <c r="H16" s="17">
        <v>9</v>
      </c>
      <c r="I16" s="15">
        <f>40*H16/9.7</f>
        <v>37.113402061855673</v>
      </c>
      <c r="J16" s="15">
        <v>89.2</v>
      </c>
      <c r="K16" s="16">
        <f>40*73.78/J16</f>
        <v>33.085201793721971</v>
      </c>
      <c r="L16" s="41">
        <f>G16+I16+K16</f>
        <v>76.598603855577636</v>
      </c>
    </row>
    <row r="17" spans="1:12" ht="15.6" x14ac:dyDescent="0.3">
      <c r="A17" s="14">
        <v>5</v>
      </c>
      <c r="B17" s="14" t="s">
        <v>32</v>
      </c>
      <c r="C17" s="14" t="s">
        <v>33</v>
      </c>
      <c r="D17" s="14" t="s">
        <v>37</v>
      </c>
      <c r="E17" s="14">
        <v>11</v>
      </c>
      <c r="F17" s="15">
        <v>16</v>
      </c>
      <c r="G17" s="16">
        <f>20*F17/50</f>
        <v>6.4</v>
      </c>
      <c r="H17" s="17">
        <v>8.9</v>
      </c>
      <c r="I17" s="15">
        <f>40*H17/9.7</f>
        <v>36.701030927835056</v>
      </c>
      <c r="J17" s="15">
        <v>89.52</v>
      </c>
      <c r="K17" s="16">
        <f>40*73.78/J17</f>
        <v>32.966934763181413</v>
      </c>
      <c r="L17" s="41">
        <f>G17+I17+K17</f>
        <v>76.067965691016468</v>
      </c>
    </row>
    <row r="18" spans="1:12" ht="15.6" x14ac:dyDescent="0.3">
      <c r="A18" s="14">
        <v>6</v>
      </c>
      <c r="B18" s="14" t="s">
        <v>22</v>
      </c>
      <c r="C18" s="14" t="s">
        <v>23</v>
      </c>
      <c r="D18" s="14" t="s">
        <v>43</v>
      </c>
      <c r="E18" s="14">
        <v>11</v>
      </c>
      <c r="F18" s="15">
        <v>29.5</v>
      </c>
      <c r="G18" s="16">
        <f>20*F18/50</f>
        <v>11.8</v>
      </c>
      <c r="H18" s="17">
        <v>9</v>
      </c>
      <c r="I18" s="15">
        <f>40*H18/9.7</f>
        <v>37.113402061855673</v>
      </c>
      <c r="J18" s="15">
        <v>109.18</v>
      </c>
      <c r="K18" s="16">
        <f>40*73.78/J18</f>
        <v>27.030591683458507</v>
      </c>
      <c r="L18" s="41">
        <f>G18+I18+K18</f>
        <v>75.943993745314188</v>
      </c>
    </row>
    <row r="19" spans="1:12" ht="15.6" x14ac:dyDescent="0.3">
      <c r="A19" s="14">
        <v>7</v>
      </c>
      <c r="B19" s="14" t="s">
        <v>24</v>
      </c>
      <c r="C19" s="14" t="s">
        <v>25</v>
      </c>
      <c r="D19" s="14" t="s">
        <v>44</v>
      </c>
      <c r="E19" s="14">
        <v>11</v>
      </c>
      <c r="F19" s="15">
        <v>26.5</v>
      </c>
      <c r="G19" s="16">
        <f>20*F19/50</f>
        <v>10.6</v>
      </c>
      <c r="H19" s="17">
        <v>7.4</v>
      </c>
      <c r="I19" s="15">
        <f>40*H19/9.7</f>
        <v>30.515463917525775</v>
      </c>
      <c r="J19" s="15">
        <v>86.77</v>
      </c>
      <c r="K19" s="16">
        <f>40*73.78/J19</f>
        <v>34.011755214936038</v>
      </c>
      <c r="L19" s="41">
        <f>G19+I19+K19</f>
        <v>75.127219132461818</v>
      </c>
    </row>
    <row r="20" spans="1:12" ht="15.6" x14ac:dyDescent="0.3">
      <c r="A20" s="14">
        <v>8</v>
      </c>
      <c r="B20" s="14" t="s">
        <v>95</v>
      </c>
      <c r="C20" s="14" t="s">
        <v>94</v>
      </c>
      <c r="D20" s="14" t="s">
        <v>44</v>
      </c>
      <c r="E20" s="14">
        <v>11</v>
      </c>
      <c r="F20" s="14">
        <v>21</v>
      </c>
      <c r="G20" s="16">
        <f>20*F20/50</f>
        <v>8.4</v>
      </c>
      <c r="H20" s="17">
        <v>8.3000000000000007</v>
      </c>
      <c r="I20" s="15">
        <f>40*H20/9.7</f>
        <v>34.226804123711339</v>
      </c>
      <c r="J20" s="14">
        <v>94.24</v>
      </c>
      <c r="K20" s="16">
        <f>40*73.78/J20</f>
        <v>31.315789473684209</v>
      </c>
      <c r="L20" s="41">
        <f>G20+I20+K20</f>
        <v>73.942593597395543</v>
      </c>
    </row>
    <row r="21" spans="1:12" ht="15.6" x14ac:dyDescent="0.3">
      <c r="A21" s="14">
        <v>9</v>
      </c>
      <c r="B21" s="14" t="s">
        <v>102</v>
      </c>
      <c r="C21" s="14" t="s">
        <v>101</v>
      </c>
      <c r="D21" s="14" t="s">
        <v>103</v>
      </c>
      <c r="E21" s="14">
        <v>11</v>
      </c>
      <c r="F21" s="14">
        <v>13</v>
      </c>
      <c r="G21" s="16">
        <f>20*F21/50</f>
        <v>5.2</v>
      </c>
      <c r="H21" s="17">
        <v>8.5</v>
      </c>
      <c r="I21" s="15">
        <f>40*H21/9.7</f>
        <v>35.051546391752581</v>
      </c>
      <c r="J21" s="14">
        <v>89.22</v>
      </c>
      <c r="K21" s="16">
        <f>40*73.78/J21</f>
        <v>33.077785249943958</v>
      </c>
      <c r="L21" s="41">
        <f>G21+I21+K21</f>
        <v>73.329331641696541</v>
      </c>
    </row>
    <row r="22" spans="1:12" ht="15.6" x14ac:dyDescent="0.3">
      <c r="A22" s="14">
        <v>10</v>
      </c>
      <c r="B22" s="14" t="s">
        <v>50</v>
      </c>
      <c r="C22" s="14" t="s">
        <v>49</v>
      </c>
      <c r="D22" s="14" t="s">
        <v>36</v>
      </c>
      <c r="E22" s="14">
        <v>11</v>
      </c>
      <c r="F22" s="15">
        <v>10</v>
      </c>
      <c r="G22" s="16">
        <f>20*F22/50</f>
        <v>4</v>
      </c>
      <c r="H22" s="17">
        <v>8.1</v>
      </c>
      <c r="I22" s="15">
        <f>40*H22/9.7</f>
        <v>33.402061855670105</v>
      </c>
      <c r="J22" s="15">
        <v>84.65</v>
      </c>
      <c r="K22" s="16">
        <f>40*73.78/J22</f>
        <v>34.863555818074417</v>
      </c>
      <c r="L22" s="41">
        <f>G22+I22+K22</f>
        <v>72.265617673744515</v>
      </c>
    </row>
    <row r="23" spans="1:12" ht="15.6" x14ac:dyDescent="0.3">
      <c r="A23" s="14">
        <v>11</v>
      </c>
      <c r="B23" s="14" t="s">
        <v>16</v>
      </c>
      <c r="C23" s="14" t="s">
        <v>19</v>
      </c>
      <c r="D23" s="14" t="s">
        <v>41</v>
      </c>
      <c r="E23" s="14">
        <v>11</v>
      </c>
      <c r="F23" s="15">
        <v>15.25</v>
      </c>
      <c r="G23" s="16">
        <f>20*F23/50</f>
        <v>6.1</v>
      </c>
      <c r="H23" s="17">
        <v>8.3000000000000007</v>
      </c>
      <c r="I23" s="15">
        <f>40*H23/9.7</f>
        <v>34.226804123711339</v>
      </c>
      <c r="J23" s="15">
        <v>92.47</v>
      </c>
      <c r="K23" s="16">
        <f>40*73.78/J23</f>
        <v>31.915215745647235</v>
      </c>
      <c r="L23" s="41">
        <f>G23+I23+K23</f>
        <v>72.242019869358572</v>
      </c>
    </row>
    <row r="24" spans="1:12" ht="15.6" x14ac:dyDescent="0.3">
      <c r="A24" s="14">
        <v>12</v>
      </c>
      <c r="B24" s="14" t="s">
        <v>99</v>
      </c>
      <c r="C24" s="14" t="s">
        <v>98</v>
      </c>
      <c r="D24" s="14" t="s">
        <v>100</v>
      </c>
      <c r="E24" s="14">
        <v>11</v>
      </c>
      <c r="F24" s="14">
        <v>21</v>
      </c>
      <c r="G24" s="16">
        <f>20*F24/50</f>
        <v>8.4</v>
      </c>
      <c r="H24" s="17">
        <v>7.7</v>
      </c>
      <c r="I24" s="15">
        <f>40*H24/9.7</f>
        <v>31.75257731958763</v>
      </c>
      <c r="J24" s="14">
        <v>92.75</v>
      </c>
      <c r="K24" s="16">
        <f>40*73.78/J24</f>
        <v>31.818867924528298</v>
      </c>
      <c r="L24" s="41">
        <f>G24+I24+K24</f>
        <v>71.971445244115927</v>
      </c>
    </row>
    <row r="25" spans="1:12" ht="15.6" x14ac:dyDescent="0.3">
      <c r="A25" s="14">
        <v>13</v>
      </c>
      <c r="B25" s="14" t="s">
        <v>75</v>
      </c>
      <c r="C25" s="14" t="s">
        <v>74</v>
      </c>
      <c r="D25" s="14" t="s">
        <v>76</v>
      </c>
      <c r="E25" s="14">
        <v>11</v>
      </c>
      <c r="F25" s="14">
        <v>29</v>
      </c>
      <c r="G25" s="16">
        <f>20*F25/50</f>
        <v>11.6</v>
      </c>
      <c r="H25" s="17">
        <v>8</v>
      </c>
      <c r="I25" s="15">
        <f>40*H25/9.7</f>
        <v>32.989690721649488</v>
      </c>
      <c r="J25" s="14">
        <v>111.15</v>
      </c>
      <c r="K25" s="16">
        <f>40*73.78/J25</f>
        <v>26.551506972559601</v>
      </c>
      <c r="L25" s="41">
        <f>G25+I25+K25</f>
        <v>71.141197694209097</v>
      </c>
    </row>
    <row r="26" spans="1:12" ht="15.6" x14ac:dyDescent="0.3">
      <c r="A26" s="14">
        <v>14</v>
      </c>
      <c r="B26" s="14" t="s">
        <v>86</v>
      </c>
      <c r="C26" s="14" t="s">
        <v>85</v>
      </c>
      <c r="D26" s="14" t="s">
        <v>87</v>
      </c>
      <c r="E26" s="14">
        <v>11</v>
      </c>
      <c r="F26" s="14">
        <v>18</v>
      </c>
      <c r="G26" s="16">
        <f>20*F26/50</f>
        <v>7.2</v>
      </c>
      <c r="H26" s="17">
        <v>6.5</v>
      </c>
      <c r="I26" s="15">
        <f>40*H26/9.7</f>
        <v>26.804123711340207</v>
      </c>
      <c r="J26" s="14">
        <v>83.3</v>
      </c>
      <c r="K26" s="16">
        <f>40*73.78/J26</f>
        <v>35.428571428571431</v>
      </c>
      <c r="L26" s="41">
        <f>G26+I26+K26</f>
        <v>69.43269513991163</v>
      </c>
    </row>
    <row r="27" spans="1:12" ht="15.6" x14ac:dyDescent="0.3">
      <c r="A27" s="14">
        <v>15</v>
      </c>
      <c r="B27" s="14" t="s">
        <v>84</v>
      </c>
      <c r="C27" s="14" t="s">
        <v>83</v>
      </c>
      <c r="D27" s="14" t="s">
        <v>59</v>
      </c>
      <c r="E27" s="14">
        <v>11</v>
      </c>
      <c r="F27" s="14">
        <v>16</v>
      </c>
      <c r="G27" s="16">
        <f>20*F27/50</f>
        <v>6.4</v>
      </c>
      <c r="H27" s="17">
        <v>9.6999999999999993</v>
      </c>
      <c r="I27" s="15">
        <f>40*H27/9.7</f>
        <v>40</v>
      </c>
      <c r="J27" s="14">
        <v>128.5</v>
      </c>
      <c r="K27" s="16">
        <f>40*73.78/J27</f>
        <v>22.966536964980545</v>
      </c>
      <c r="L27" s="41">
        <f>G27+I27+K27</f>
        <v>69.36653696498054</v>
      </c>
    </row>
    <row r="28" spans="1:12" ht="15.6" x14ac:dyDescent="0.3">
      <c r="A28" s="14">
        <v>16</v>
      </c>
      <c r="B28" s="14" t="s">
        <v>29</v>
      </c>
      <c r="C28" s="14" t="s">
        <v>30</v>
      </c>
      <c r="D28" s="14" t="s">
        <v>39</v>
      </c>
      <c r="E28" s="14">
        <v>11</v>
      </c>
      <c r="F28" s="15">
        <v>24</v>
      </c>
      <c r="G28" s="16">
        <f>20*F28/50</f>
        <v>9.6</v>
      </c>
      <c r="H28" s="17">
        <v>7.3</v>
      </c>
      <c r="I28" s="15">
        <f>40*H28/9.7</f>
        <v>30.103092783505158</v>
      </c>
      <c r="J28" s="15">
        <v>102.14</v>
      </c>
      <c r="K28" s="16">
        <f>40*73.78/J28</f>
        <v>28.893675347562169</v>
      </c>
      <c r="L28" s="41">
        <f>G28+I28+K28</f>
        <v>68.596768131067321</v>
      </c>
    </row>
    <row r="29" spans="1:12" ht="15.6" x14ac:dyDescent="0.3">
      <c r="A29" s="14">
        <v>17</v>
      </c>
      <c r="B29" s="14" t="s">
        <v>63</v>
      </c>
      <c r="C29" s="14" t="s">
        <v>62</v>
      </c>
      <c r="D29" s="14" t="s">
        <v>48</v>
      </c>
      <c r="E29" s="14">
        <v>11</v>
      </c>
      <c r="F29" s="14">
        <v>23</v>
      </c>
      <c r="G29" s="16">
        <f>20*F29/50</f>
        <v>9.1999999999999993</v>
      </c>
      <c r="H29" s="17">
        <v>7.6</v>
      </c>
      <c r="I29" s="15">
        <f>40*H29/9.7</f>
        <v>31.340206185567013</v>
      </c>
      <c r="J29" s="14">
        <v>115.35</v>
      </c>
      <c r="K29" s="16">
        <f>40*73.78/J29</f>
        <v>25.584742089293453</v>
      </c>
      <c r="L29" s="41">
        <f>G29+I29+K29</f>
        <v>66.124948274860472</v>
      </c>
    </row>
    <row r="30" spans="1:12" ht="15.6" x14ac:dyDescent="0.3">
      <c r="A30" s="14">
        <v>18</v>
      </c>
      <c r="B30" s="14" t="s">
        <v>70</v>
      </c>
      <c r="C30" s="14" t="s">
        <v>69</v>
      </c>
      <c r="D30" s="14" t="s">
        <v>56</v>
      </c>
      <c r="E30" s="14">
        <v>11</v>
      </c>
      <c r="F30" s="14">
        <v>16</v>
      </c>
      <c r="G30" s="16">
        <f>20*F30/50</f>
        <v>6.4</v>
      </c>
      <c r="H30" s="17">
        <v>7.2</v>
      </c>
      <c r="I30" s="15">
        <f>40*H30/9.7</f>
        <v>29.690721649484537</v>
      </c>
      <c r="J30" s="14">
        <v>98.56</v>
      </c>
      <c r="K30" s="16">
        <f>40*73.78/J30</f>
        <v>29.943181818181817</v>
      </c>
      <c r="L30" s="41">
        <f>G30+I30+K30</f>
        <v>66.033903467666349</v>
      </c>
    </row>
    <row r="31" spans="1:12" ht="15.6" x14ac:dyDescent="0.3">
      <c r="A31" s="14">
        <v>19</v>
      </c>
      <c r="B31" s="14" t="s">
        <v>47</v>
      </c>
      <c r="C31" s="14" t="s">
        <v>46</v>
      </c>
      <c r="D31" s="14" t="s">
        <v>48</v>
      </c>
      <c r="E31" s="14">
        <v>11</v>
      </c>
      <c r="F31" s="15">
        <v>17</v>
      </c>
      <c r="G31" s="16">
        <f>20*F31/50</f>
        <v>6.8</v>
      </c>
      <c r="H31" s="17">
        <v>6.4</v>
      </c>
      <c r="I31" s="15">
        <f>40*H31/9.7</f>
        <v>26.39175257731959</v>
      </c>
      <c r="J31" s="15">
        <v>102.05</v>
      </c>
      <c r="K31" s="16">
        <f>40*73.78/J31</f>
        <v>28.919157275845173</v>
      </c>
      <c r="L31" s="41">
        <f>G31+I31+K31</f>
        <v>62.110909853164763</v>
      </c>
    </row>
    <row r="32" spans="1:12" ht="15.6" x14ac:dyDescent="0.3">
      <c r="A32" s="14">
        <v>20</v>
      </c>
      <c r="B32" s="14" t="s">
        <v>15</v>
      </c>
      <c r="C32" s="14" t="s">
        <v>18</v>
      </c>
      <c r="D32" s="14" t="s">
        <v>40</v>
      </c>
      <c r="E32" s="14">
        <v>11</v>
      </c>
      <c r="F32" s="15">
        <v>14</v>
      </c>
      <c r="G32" s="16">
        <f>20*F32/50</f>
        <v>5.6</v>
      </c>
      <c r="H32" s="17">
        <v>7.6</v>
      </c>
      <c r="I32" s="15">
        <f>40*H32/9.7</f>
        <v>31.340206185567013</v>
      </c>
      <c r="J32" s="15">
        <v>119.06</v>
      </c>
      <c r="K32" s="16">
        <f>40*73.78/J32</f>
        <v>24.787502099781619</v>
      </c>
      <c r="L32" s="41">
        <f>G32+I32+K32</f>
        <v>61.727708285348633</v>
      </c>
    </row>
    <row r="33" spans="1:12" ht="15.6" x14ac:dyDescent="0.3">
      <c r="A33" s="14">
        <v>21</v>
      </c>
      <c r="B33" s="14" t="s">
        <v>72</v>
      </c>
      <c r="C33" s="14" t="s">
        <v>71</v>
      </c>
      <c r="D33" s="14" t="s">
        <v>73</v>
      </c>
      <c r="E33" s="14">
        <v>11</v>
      </c>
      <c r="F33" s="14">
        <v>10</v>
      </c>
      <c r="G33" s="16">
        <f>20*F33/50</f>
        <v>4</v>
      </c>
      <c r="H33" s="17">
        <v>7.3</v>
      </c>
      <c r="I33" s="15">
        <f>40*H33/9.7</f>
        <v>30.103092783505158</v>
      </c>
      <c r="J33" s="14">
        <v>115.56</v>
      </c>
      <c r="K33" s="16">
        <f>40*73.78/J33</f>
        <v>25.538248528902731</v>
      </c>
      <c r="L33" s="41">
        <f>G33+I33+K33</f>
        <v>59.641341312407889</v>
      </c>
    </row>
    <row r="34" spans="1:12" ht="15.6" x14ac:dyDescent="0.3">
      <c r="A34" s="14">
        <v>22</v>
      </c>
      <c r="B34" s="14" t="s">
        <v>31</v>
      </c>
      <c r="C34" s="14" t="s">
        <v>28</v>
      </c>
      <c r="D34" s="14" t="s">
        <v>38</v>
      </c>
      <c r="E34" s="14">
        <v>11</v>
      </c>
      <c r="F34" s="15">
        <v>18</v>
      </c>
      <c r="G34" s="16">
        <f>20*F34/50</f>
        <v>7.2</v>
      </c>
      <c r="H34" s="17">
        <v>6.7</v>
      </c>
      <c r="I34" s="15">
        <f>40*H34/9.7</f>
        <v>27.628865979381445</v>
      </c>
      <c r="J34" s="15">
        <v>122.13</v>
      </c>
      <c r="K34" s="16">
        <f>40*73.78/J34</f>
        <v>24.164414967657414</v>
      </c>
      <c r="L34" s="41">
        <f>G34+I34+K34</f>
        <v>58.993280947038862</v>
      </c>
    </row>
    <row r="35" spans="1:12" ht="15.6" x14ac:dyDescent="0.3">
      <c r="A35" s="14">
        <v>23</v>
      </c>
      <c r="B35" s="14" t="s">
        <v>61</v>
      </c>
      <c r="C35" s="14" t="s">
        <v>60</v>
      </c>
      <c r="D35" s="14" t="s">
        <v>38</v>
      </c>
      <c r="E35" s="14">
        <v>11</v>
      </c>
      <c r="F35" s="14">
        <v>13.25</v>
      </c>
      <c r="G35" s="16">
        <f>20*F35/50</f>
        <v>5.3</v>
      </c>
      <c r="H35" s="17">
        <v>6.8</v>
      </c>
      <c r="I35" s="15">
        <f>40*H35/9.7</f>
        <v>28.041237113402065</v>
      </c>
      <c r="J35" s="14">
        <v>121.33</v>
      </c>
      <c r="K35" s="16">
        <f>40*73.78/J35</f>
        <v>24.323745157834004</v>
      </c>
      <c r="L35" s="41">
        <f>G35+I35+K35</f>
        <v>57.66498227123607</v>
      </c>
    </row>
    <row r="36" spans="1:12" ht="15.6" x14ac:dyDescent="0.3">
      <c r="A36" s="14">
        <v>24</v>
      </c>
      <c r="B36" s="14" t="s">
        <v>65</v>
      </c>
      <c r="C36" s="14" t="s">
        <v>64</v>
      </c>
      <c r="D36" s="14" t="s">
        <v>40</v>
      </c>
      <c r="E36" s="14">
        <v>11</v>
      </c>
      <c r="F36" s="14">
        <v>17</v>
      </c>
      <c r="G36" s="16">
        <f>20*F36/50</f>
        <v>6.8</v>
      </c>
      <c r="H36" s="17">
        <v>5.2</v>
      </c>
      <c r="I36" s="15">
        <f>40*H36/9.7</f>
        <v>21.443298969072167</v>
      </c>
      <c r="J36" s="14">
        <v>117.47</v>
      </c>
      <c r="K36" s="16">
        <f>40*73.78/J36</f>
        <v>25.123010130246019</v>
      </c>
      <c r="L36" s="41">
        <f>G36+I36+K36</f>
        <v>53.366309099318187</v>
      </c>
    </row>
    <row r="37" spans="1:12" ht="15.6" x14ac:dyDescent="0.3">
      <c r="A37" s="14">
        <v>25</v>
      </c>
      <c r="B37" s="14" t="s">
        <v>55</v>
      </c>
      <c r="C37" s="14" t="s">
        <v>54</v>
      </c>
      <c r="D37" s="14" t="s">
        <v>56</v>
      </c>
      <c r="E37" s="14">
        <v>11</v>
      </c>
      <c r="F37" s="15">
        <v>16</v>
      </c>
      <c r="G37" s="16">
        <f>20*F37/50</f>
        <v>6.4</v>
      </c>
      <c r="H37" s="17">
        <v>5.4</v>
      </c>
      <c r="I37" s="15">
        <f>40*H37/9.7</f>
        <v>22.268041237113405</v>
      </c>
      <c r="J37" s="15">
        <v>152.09</v>
      </c>
      <c r="K37" s="16">
        <f>40*73.78/J37</f>
        <v>19.404300085475704</v>
      </c>
      <c r="L37" s="41">
        <f>G37+I37+K37</f>
        <v>48.072341322589111</v>
      </c>
    </row>
    <row r="38" spans="1:12" ht="15.6" x14ac:dyDescent="0.3">
      <c r="A38" s="14">
        <v>26</v>
      </c>
      <c r="B38" s="14" t="s">
        <v>58</v>
      </c>
      <c r="C38" s="14" t="s">
        <v>57</v>
      </c>
      <c r="D38" s="14" t="s">
        <v>59</v>
      </c>
      <c r="E38" s="14">
        <v>11</v>
      </c>
      <c r="F38" s="15">
        <v>17</v>
      </c>
      <c r="G38" s="16">
        <f>20*F38/50</f>
        <v>6.8</v>
      </c>
      <c r="H38" s="17">
        <v>7.6</v>
      </c>
      <c r="I38" s="15">
        <f>40*H38/9.7</f>
        <v>31.340206185567013</v>
      </c>
      <c r="J38" s="15">
        <v>0</v>
      </c>
      <c r="K38" s="16">
        <v>0</v>
      </c>
      <c r="L38" s="41">
        <f>G38+I38+K38</f>
        <v>38.14020618556701</v>
      </c>
    </row>
    <row r="39" spans="1:12" ht="15.6" x14ac:dyDescent="0.3">
      <c r="A39" s="14">
        <v>27</v>
      </c>
      <c r="B39" s="14" t="s">
        <v>108</v>
      </c>
      <c r="C39" s="14" t="s">
        <v>107</v>
      </c>
      <c r="D39" s="14" t="s">
        <v>109</v>
      </c>
      <c r="E39" s="14">
        <v>11</v>
      </c>
      <c r="F39" s="14">
        <v>14</v>
      </c>
      <c r="G39" s="16">
        <f>20*F39/50</f>
        <v>5.6</v>
      </c>
      <c r="H39" s="17">
        <v>0</v>
      </c>
      <c r="I39" s="15">
        <f>40*H39/9.7</f>
        <v>0</v>
      </c>
      <c r="J39" s="14">
        <v>123.15</v>
      </c>
      <c r="K39" s="16">
        <f>40*73.78/J39</f>
        <v>23.964271213966704</v>
      </c>
      <c r="L39" s="41">
        <f>G39+I39+K39</f>
        <v>29.564271213966705</v>
      </c>
    </row>
    <row r="40" spans="1:12" ht="15.6" x14ac:dyDescent="0.3">
      <c r="A40" s="14">
        <v>28</v>
      </c>
      <c r="B40" s="14" t="s">
        <v>92</v>
      </c>
      <c r="C40" s="14" t="s">
        <v>91</v>
      </c>
      <c r="D40" s="14" t="s">
        <v>93</v>
      </c>
      <c r="E40" s="14">
        <v>11</v>
      </c>
      <c r="F40" s="14">
        <v>10</v>
      </c>
      <c r="G40" s="16">
        <f>20*F40/50</f>
        <v>4</v>
      </c>
      <c r="H40" s="17">
        <v>0</v>
      </c>
      <c r="I40" s="15">
        <f>40*H40/9.7</f>
        <v>0</v>
      </c>
      <c r="J40" s="14">
        <v>120.98</v>
      </c>
      <c r="K40" s="16">
        <f>40*73.78/J40</f>
        <v>24.394114729707386</v>
      </c>
      <c r="L40" s="41">
        <f>G40+I40+K40</f>
        <v>28.394114729707386</v>
      </c>
    </row>
    <row r="41" spans="1:12" ht="15.6" x14ac:dyDescent="0.3">
      <c r="A41" s="14">
        <v>29</v>
      </c>
      <c r="B41" s="14" t="s">
        <v>20</v>
      </c>
      <c r="C41" s="14" t="s">
        <v>21</v>
      </c>
      <c r="D41" s="14" t="s">
        <v>42</v>
      </c>
      <c r="E41" s="14">
        <v>11</v>
      </c>
      <c r="F41" s="15">
        <v>27.75</v>
      </c>
      <c r="G41" s="16">
        <f>20*F41/50</f>
        <v>11.1</v>
      </c>
      <c r="H41" s="17">
        <v>0</v>
      </c>
      <c r="I41" s="15">
        <f>40*H41/9.7</f>
        <v>0</v>
      </c>
      <c r="J41" s="15">
        <v>0</v>
      </c>
      <c r="K41" s="16">
        <v>0</v>
      </c>
      <c r="L41" s="41">
        <f>G41+I41+K41</f>
        <v>11.1</v>
      </c>
    </row>
    <row r="42" spans="1:12" ht="15.6" x14ac:dyDescent="0.3">
      <c r="A42" s="14">
        <v>30</v>
      </c>
      <c r="B42" s="14" t="s">
        <v>52</v>
      </c>
      <c r="C42" s="14" t="s">
        <v>51</v>
      </c>
      <c r="D42" s="14" t="s">
        <v>53</v>
      </c>
      <c r="E42" s="14">
        <v>11</v>
      </c>
      <c r="F42" s="15">
        <v>0</v>
      </c>
      <c r="G42" s="16">
        <f>20*F42/50</f>
        <v>0</v>
      </c>
      <c r="H42" s="17">
        <v>0</v>
      </c>
      <c r="I42" s="15">
        <f>40*H42/9.7</f>
        <v>0</v>
      </c>
      <c r="J42" s="15">
        <v>0</v>
      </c>
      <c r="K42" s="16">
        <v>0</v>
      </c>
      <c r="L42" s="41">
        <f>G42+I42+K42</f>
        <v>0</v>
      </c>
    </row>
    <row r="43" spans="1:12" ht="15.6" x14ac:dyDescent="0.3">
      <c r="A43" s="14">
        <v>31</v>
      </c>
      <c r="B43" s="14" t="s">
        <v>78</v>
      </c>
      <c r="C43" s="14" t="s">
        <v>77</v>
      </c>
      <c r="D43" s="14" t="s">
        <v>79</v>
      </c>
      <c r="E43" s="14">
        <v>11</v>
      </c>
      <c r="F43" s="14">
        <v>0</v>
      </c>
      <c r="G43" s="16">
        <f>20*F43/50</f>
        <v>0</v>
      </c>
      <c r="H43" s="17">
        <v>0</v>
      </c>
      <c r="I43" s="15">
        <f>40*H43/9.7</f>
        <v>0</v>
      </c>
      <c r="J43" s="14">
        <v>0</v>
      </c>
      <c r="K43" s="16">
        <v>0</v>
      </c>
      <c r="L43" s="41">
        <f>G43+I43+K43</f>
        <v>0</v>
      </c>
    </row>
    <row r="44" spans="1:12" ht="15.6" x14ac:dyDescent="0.3">
      <c r="A44" s="14">
        <v>32</v>
      </c>
      <c r="B44" s="14" t="s">
        <v>81</v>
      </c>
      <c r="C44" s="14" t="s">
        <v>80</v>
      </c>
      <c r="D44" s="14" t="s">
        <v>82</v>
      </c>
      <c r="E44" s="14">
        <v>11</v>
      </c>
      <c r="F44" s="14">
        <v>0</v>
      </c>
      <c r="G44" s="16">
        <f>20*F44/50</f>
        <v>0</v>
      </c>
      <c r="H44" s="17">
        <v>0</v>
      </c>
      <c r="I44" s="15">
        <f>40*H44/9.7</f>
        <v>0</v>
      </c>
      <c r="J44" s="14">
        <v>0</v>
      </c>
      <c r="K44" s="16">
        <v>0</v>
      </c>
      <c r="L44" s="41">
        <f>G44+I44+K44</f>
        <v>0</v>
      </c>
    </row>
    <row r="45" spans="1:12" ht="15.6" x14ac:dyDescent="0.3">
      <c r="A45" s="14">
        <v>33</v>
      </c>
      <c r="B45" s="14" t="s">
        <v>97</v>
      </c>
      <c r="C45" s="14" t="s">
        <v>96</v>
      </c>
      <c r="D45" s="14" t="s">
        <v>43</v>
      </c>
      <c r="E45" s="14">
        <v>11</v>
      </c>
      <c r="F45" s="14">
        <v>0</v>
      </c>
      <c r="G45" s="16">
        <f>20*F45/50</f>
        <v>0</v>
      </c>
      <c r="H45" s="17"/>
      <c r="I45" s="15">
        <f>40*H45/9.7</f>
        <v>0</v>
      </c>
      <c r="J45" s="14">
        <v>0</v>
      </c>
      <c r="K45" s="16">
        <v>0</v>
      </c>
      <c r="L45" s="41">
        <f>G45+I45+K45</f>
        <v>0</v>
      </c>
    </row>
    <row r="46" spans="1:12" ht="15.6" x14ac:dyDescent="0.3">
      <c r="A46" s="14">
        <v>34</v>
      </c>
      <c r="B46" s="14" t="s">
        <v>105</v>
      </c>
      <c r="C46" s="14" t="s">
        <v>104</v>
      </c>
      <c r="D46" s="14" t="s">
        <v>106</v>
      </c>
      <c r="E46" s="14">
        <v>11</v>
      </c>
      <c r="F46" s="14">
        <v>0</v>
      </c>
      <c r="G46" s="16">
        <f>20*F46/50</f>
        <v>0</v>
      </c>
      <c r="H46" s="17"/>
      <c r="I46" s="15">
        <f>40*H46/9.7</f>
        <v>0</v>
      </c>
      <c r="J46" s="14">
        <v>0</v>
      </c>
      <c r="K46" s="16">
        <v>0</v>
      </c>
      <c r="L46" s="41">
        <f>G46+I46+K46</f>
        <v>0</v>
      </c>
    </row>
    <row r="47" spans="1:12" ht="15.6" x14ac:dyDescent="0.3">
      <c r="A47" s="14">
        <v>35</v>
      </c>
      <c r="B47" s="14" t="s">
        <v>111</v>
      </c>
      <c r="C47" s="14" t="s">
        <v>110</v>
      </c>
      <c r="D47" s="14" t="s">
        <v>87</v>
      </c>
      <c r="E47" s="14">
        <v>11</v>
      </c>
      <c r="F47" s="14">
        <v>0</v>
      </c>
      <c r="G47" s="16">
        <f>20*F47/50</f>
        <v>0</v>
      </c>
      <c r="H47" s="17"/>
      <c r="I47" s="15">
        <f>40*H47/9.7</f>
        <v>0</v>
      </c>
      <c r="J47" s="14"/>
      <c r="K47" s="16">
        <v>0</v>
      </c>
      <c r="L47" s="41">
        <f>G47+I47+K47</f>
        <v>0</v>
      </c>
    </row>
    <row r="48" spans="1:12" ht="15.6" x14ac:dyDescent="0.3">
      <c r="A48" s="14">
        <v>36</v>
      </c>
      <c r="B48" s="14" t="s">
        <v>113</v>
      </c>
      <c r="C48" s="14" t="s">
        <v>112</v>
      </c>
      <c r="D48" s="14" t="s">
        <v>114</v>
      </c>
      <c r="E48" s="14">
        <v>11</v>
      </c>
      <c r="F48" s="14">
        <v>0</v>
      </c>
      <c r="G48" s="16">
        <f>20*F48/50</f>
        <v>0</v>
      </c>
      <c r="H48" s="17"/>
      <c r="I48" s="15">
        <f>40*H48/9.7</f>
        <v>0</v>
      </c>
      <c r="J48" s="14"/>
      <c r="K48" s="16">
        <v>0</v>
      </c>
      <c r="L48" s="41">
        <f>G48+I48+K48</f>
        <v>0</v>
      </c>
    </row>
    <row r="49" spans="1:12" ht="15.6" x14ac:dyDescent="0.3">
      <c r="A49" s="14">
        <v>37</v>
      </c>
      <c r="B49" s="14" t="s">
        <v>117</v>
      </c>
      <c r="C49" s="14" t="s">
        <v>116</v>
      </c>
      <c r="D49" s="14" t="s">
        <v>118</v>
      </c>
      <c r="E49" s="14">
        <v>11</v>
      </c>
      <c r="F49" s="14">
        <v>0</v>
      </c>
      <c r="G49" s="16">
        <f>20*F49/50</f>
        <v>0</v>
      </c>
      <c r="H49" s="17"/>
      <c r="I49" s="15">
        <f>40*H49/9.7</f>
        <v>0</v>
      </c>
      <c r="J49" s="14"/>
      <c r="K49" s="16">
        <v>0</v>
      </c>
      <c r="L49" s="41">
        <f>G49+I49+K49</f>
        <v>0</v>
      </c>
    </row>
    <row r="50" spans="1:12" ht="15.6" x14ac:dyDescent="0.3">
      <c r="A50" s="14">
        <v>38</v>
      </c>
      <c r="B50" s="14" t="s">
        <v>119</v>
      </c>
      <c r="C50" s="14" t="s">
        <v>115</v>
      </c>
      <c r="D50" s="14" t="s">
        <v>39</v>
      </c>
      <c r="E50" s="14">
        <v>11</v>
      </c>
      <c r="F50" s="14">
        <v>0</v>
      </c>
      <c r="G50" s="16">
        <f>20*F50/50</f>
        <v>0</v>
      </c>
      <c r="H50" s="17"/>
      <c r="I50" s="15">
        <f>40*H50/9.7</f>
        <v>0</v>
      </c>
      <c r="J50" s="14"/>
      <c r="K50" s="16">
        <v>0</v>
      </c>
      <c r="L50" s="41">
        <f>G50+I50+K50</f>
        <v>0</v>
      </c>
    </row>
    <row r="51" spans="1:12" ht="15.6" x14ac:dyDescent="0.3">
      <c r="A51" s="14">
        <v>39</v>
      </c>
      <c r="B51" s="14" t="s">
        <v>121</v>
      </c>
      <c r="C51" s="14" t="s">
        <v>120</v>
      </c>
      <c r="D51" s="14" t="s">
        <v>53</v>
      </c>
      <c r="E51" s="14">
        <v>11</v>
      </c>
      <c r="F51" s="14">
        <v>0</v>
      </c>
      <c r="G51" s="16">
        <f>20*F51/50</f>
        <v>0</v>
      </c>
      <c r="H51" s="17"/>
      <c r="I51" s="15">
        <f>40*H51/9.7</f>
        <v>0</v>
      </c>
      <c r="J51" s="14"/>
      <c r="K51" s="16">
        <v>0</v>
      </c>
      <c r="L51" s="41">
        <f>G51+I51+K51</f>
        <v>0</v>
      </c>
    </row>
    <row r="52" spans="1:12" ht="15.6" x14ac:dyDescent="0.3">
      <c r="A52" s="14">
        <v>40</v>
      </c>
      <c r="B52" s="14" t="s">
        <v>123</v>
      </c>
      <c r="C52" s="14" t="s">
        <v>122</v>
      </c>
      <c r="D52" s="14" t="s">
        <v>124</v>
      </c>
      <c r="E52" s="14">
        <v>11</v>
      </c>
      <c r="F52" s="14">
        <v>0</v>
      </c>
      <c r="G52" s="16">
        <f>20*F52/50</f>
        <v>0</v>
      </c>
      <c r="H52" s="17"/>
      <c r="I52" s="15">
        <f>40*H52/9.7</f>
        <v>0</v>
      </c>
      <c r="J52" s="14"/>
      <c r="K52" s="16">
        <v>0</v>
      </c>
      <c r="L52" s="41">
        <f>G52+I52+K52</f>
        <v>0</v>
      </c>
    </row>
    <row r="53" spans="1:12" ht="15.6" x14ac:dyDescent="0.3">
      <c r="A53" s="14">
        <v>41</v>
      </c>
      <c r="B53" s="14" t="s">
        <v>126</v>
      </c>
      <c r="C53" s="14" t="s">
        <v>125</v>
      </c>
      <c r="D53" s="14" t="s">
        <v>43</v>
      </c>
      <c r="E53" s="14">
        <v>11</v>
      </c>
      <c r="F53" s="14">
        <v>0</v>
      </c>
      <c r="G53" s="16">
        <f>20*F53/50</f>
        <v>0</v>
      </c>
      <c r="H53" s="17"/>
      <c r="I53" s="15">
        <f>40*H53/9.7</f>
        <v>0</v>
      </c>
      <c r="J53" s="14"/>
      <c r="K53" s="16">
        <v>0</v>
      </c>
      <c r="L53" s="41">
        <f>G53+I53+K53</f>
        <v>0</v>
      </c>
    </row>
    <row r="54" spans="1:12" ht="15.6" x14ac:dyDescent="0.3">
      <c r="A54" s="14">
        <v>42</v>
      </c>
      <c r="B54" s="14" t="s">
        <v>128</v>
      </c>
      <c r="C54" s="14" t="s">
        <v>127</v>
      </c>
      <c r="D54" s="14" t="s">
        <v>68</v>
      </c>
      <c r="E54" s="14">
        <v>11</v>
      </c>
      <c r="F54" s="14">
        <v>0</v>
      </c>
      <c r="G54" s="16">
        <f>20*F54/50</f>
        <v>0</v>
      </c>
      <c r="H54" s="17"/>
      <c r="I54" s="15">
        <f>40*H54/9.7</f>
        <v>0</v>
      </c>
      <c r="J54" s="14"/>
      <c r="K54" s="16">
        <v>0</v>
      </c>
      <c r="L54" s="41">
        <f>G54+I54+K54</f>
        <v>0</v>
      </c>
    </row>
    <row r="55" spans="1:12" ht="15.6" x14ac:dyDescent="0.3">
      <c r="A55" s="14">
        <v>43</v>
      </c>
      <c r="B55" s="14" t="s">
        <v>130</v>
      </c>
      <c r="C55" s="14" t="s">
        <v>129</v>
      </c>
      <c r="D55" s="14" t="s">
        <v>79</v>
      </c>
      <c r="E55" s="14">
        <v>11</v>
      </c>
      <c r="F55" s="14">
        <v>0</v>
      </c>
      <c r="G55" s="16">
        <f>20*F55/50</f>
        <v>0</v>
      </c>
      <c r="H55" s="17"/>
      <c r="I55" s="15">
        <f>40*H55/9.7</f>
        <v>0</v>
      </c>
      <c r="J55" s="14"/>
      <c r="K55" s="16">
        <v>0</v>
      </c>
      <c r="L55" s="41">
        <f>G55+I55+K55</f>
        <v>0</v>
      </c>
    </row>
    <row r="56" spans="1:12" x14ac:dyDescent="0.3">
      <c r="A56" s="20"/>
      <c r="B56" s="24"/>
      <c r="C56" s="24"/>
      <c r="D56" s="24"/>
      <c r="E56" s="24"/>
      <c r="F56" s="24"/>
      <c r="G56" s="25"/>
      <c r="H56" s="24"/>
      <c r="I56" s="24"/>
      <c r="J56" s="24"/>
      <c r="K56" s="25"/>
      <c r="L56" s="42"/>
    </row>
    <row r="57" spans="1:12" ht="15.6" x14ac:dyDescent="0.3">
      <c r="A57" s="20"/>
      <c r="B57" s="31" t="s">
        <v>132</v>
      </c>
      <c r="C57" s="24"/>
      <c r="D57" s="31" t="s">
        <v>133</v>
      </c>
      <c r="E57" s="24"/>
      <c r="F57" s="24"/>
      <c r="G57" s="25"/>
      <c r="H57" s="24"/>
      <c r="I57" s="24"/>
      <c r="J57" s="24"/>
      <c r="K57" s="25"/>
      <c r="L57" s="42"/>
    </row>
    <row r="58" spans="1:12" x14ac:dyDescent="0.3">
      <c r="A58" s="20"/>
      <c r="B58" s="24"/>
      <c r="C58" s="24"/>
      <c r="D58" s="24"/>
      <c r="E58" s="24"/>
      <c r="F58" s="24"/>
      <c r="G58" s="25"/>
      <c r="H58" s="24"/>
      <c r="I58" s="24"/>
      <c r="J58" s="24"/>
      <c r="K58" s="25"/>
      <c r="L58" s="42"/>
    </row>
    <row r="59" spans="1:12" ht="15.6" x14ac:dyDescent="0.3">
      <c r="A59" s="20"/>
      <c r="B59" s="31" t="s">
        <v>134</v>
      </c>
      <c r="C59" s="24"/>
      <c r="D59" s="31" t="s">
        <v>135</v>
      </c>
      <c r="E59" s="24"/>
      <c r="F59" s="24"/>
      <c r="G59" s="25"/>
      <c r="H59" s="24"/>
      <c r="I59" s="24"/>
      <c r="J59" s="24"/>
      <c r="K59" s="25"/>
      <c r="L59" s="42"/>
    </row>
    <row r="60" spans="1:12" x14ac:dyDescent="0.3">
      <c r="A60" s="20"/>
      <c r="B60" s="24"/>
      <c r="C60" s="24"/>
      <c r="D60" s="24" t="s">
        <v>136</v>
      </c>
      <c r="E60" s="24"/>
      <c r="F60" s="24"/>
      <c r="G60" s="25"/>
      <c r="H60" s="24"/>
      <c r="I60" s="24"/>
      <c r="J60" s="24"/>
      <c r="K60" s="25"/>
      <c r="L60" s="42"/>
    </row>
    <row r="61" spans="1:12" ht="15.6" x14ac:dyDescent="0.3">
      <c r="A61" s="20"/>
      <c r="B61" s="24"/>
      <c r="C61" s="24"/>
      <c r="D61" s="31" t="s">
        <v>137</v>
      </c>
      <c r="E61" s="24"/>
      <c r="F61" s="24"/>
      <c r="G61" s="25"/>
      <c r="H61" s="24"/>
      <c r="I61" s="24"/>
      <c r="J61" s="24"/>
      <c r="K61" s="25"/>
      <c r="L61" s="42"/>
    </row>
    <row r="62" spans="1:12" x14ac:dyDescent="0.3">
      <c r="A62" s="20"/>
      <c r="B62" s="24"/>
      <c r="C62" s="24"/>
      <c r="D62" s="24" t="s">
        <v>138</v>
      </c>
      <c r="E62" s="24"/>
      <c r="F62" s="24"/>
      <c r="G62" s="25"/>
      <c r="H62" s="24"/>
      <c r="I62" s="24"/>
      <c r="J62" s="24"/>
      <c r="K62" s="25"/>
      <c r="L62" s="42"/>
    </row>
    <row r="63" spans="1:12" ht="15.6" x14ac:dyDescent="0.3">
      <c r="A63" s="20"/>
      <c r="B63" s="24"/>
      <c r="C63" s="24"/>
      <c r="D63" s="31" t="s">
        <v>139</v>
      </c>
      <c r="E63" s="24"/>
      <c r="F63" s="24"/>
      <c r="G63" s="25"/>
      <c r="H63" s="24"/>
      <c r="I63" s="24"/>
      <c r="J63" s="24"/>
      <c r="K63" s="25"/>
      <c r="L63" s="42"/>
    </row>
    <row r="64" spans="1:12" x14ac:dyDescent="0.3">
      <c r="A64" s="20"/>
      <c r="B64" s="24"/>
      <c r="C64" s="24"/>
      <c r="D64" s="24" t="s">
        <v>140</v>
      </c>
      <c r="E64" s="24"/>
      <c r="F64" s="24"/>
      <c r="G64" s="25"/>
      <c r="H64" s="24"/>
      <c r="I64" s="24"/>
      <c r="J64" s="24"/>
      <c r="K64" s="25"/>
      <c r="L64" s="42"/>
    </row>
    <row r="65" spans="1:12" ht="15.6" x14ac:dyDescent="0.3">
      <c r="A65" s="20"/>
      <c r="B65" s="24"/>
      <c r="C65" s="24"/>
      <c r="D65" s="31" t="s">
        <v>141</v>
      </c>
      <c r="E65" s="24"/>
      <c r="F65" s="24"/>
      <c r="G65" s="25"/>
      <c r="H65" s="24"/>
      <c r="I65" s="24"/>
      <c r="J65" s="24"/>
      <c r="K65" s="25"/>
      <c r="L65" s="42"/>
    </row>
    <row r="66" spans="1:12" x14ac:dyDescent="0.3">
      <c r="A66" s="20"/>
      <c r="B66" s="24"/>
      <c r="C66" s="24"/>
      <c r="D66" s="24" t="s">
        <v>142</v>
      </c>
      <c r="E66" s="24"/>
      <c r="F66" s="24"/>
      <c r="G66" s="25"/>
      <c r="H66" s="24"/>
      <c r="I66" s="24"/>
      <c r="J66" s="24"/>
      <c r="K66" s="25"/>
      <c r="L66" s="42"/>
    </row>
    <row r="67" spans="1:12" ht="15.6" x14ac:dyDescent="0.3">
      <c r="A67" s="20"/>
      <c r="B67" s="24"/>
      <c r="C67" s="24"/>
      <c r="D67" s="31" t="s">
        <v>143</v>
      </c>
      <c r="E67" s="24"/>
      <c r="F67" s="24"/>
      <c r="G67" s="25"/>
      <c r="H67" s="24"/>
      <c r="I67" s="24"/>
      <c r="J67" s="24"/>
      <c r="K67" s="25"/>
      <c r="L67" s="42"/>
    </row>
    <row r="68" spans="1:12" x14ac:dyDescent="0.3">
      <c r="A68" s="20"/>
      <c r="B68" s="24"/>
      <c r="C68" s="24"/>
      <c r="D68" s="24" t="s">
        <v>144</v>
      </c>
      <c r="E68" s="24"/>
      <c r="F68" s="24"/>
      <c r="G68" s="25"/>
      <c r="H68" s="24"/>
      <c r="I68" s="24"/>
      <c r="J68" s="24"/>
      <c r="K68" s="25"/>
      <c r="L68" s="42"/>
    </row>
    <row r="69" spans="1:12" ht="15.6" x14ac:dyDescent="0.3">
      <c r="A69" s="20"/>
      <c r="B69" s="24"/>
      <c r="C69" s="24"/>
      <c r="D69" s="31" t="s">
        <v>145</v>
      </c>
      <c r="E69" s="24"/>
      <c r="F69" s="24"/>
      <c r="G69" s="25"/>
      <c r="H69" s="24"/>
      <c r="I69" s="24"/>
      <c r="J69" s="24"/>
      <c r="K69" s="25"/>
      <c r="L69" s="42"/>
    </row>
    <row r="70" spans="1:12" x14ac:dyDescent="0.3">
      <c r="A70" s="20"/>
      <c r="B70" s="24"/>
      <c r="C70" s="24"/>
      <c r="D70" s="24" t="s">
        <v>146</v>
      </c>
      <c r="E70" s="24"/>
      <c r="F70" s="24"/>
      <c r="G70" s="25"/>
      <c r="H70" s="24"/>
      <c r="I70" s="24"/>
      <c r="J70" s="24"/>
      <c r="K70" s="25"/>
      <c r="L70" s="42"/>
    </row>
    <row r="71" spans="1:12" ht="15.6" x14ac:dyDescent="0.3">
      <c r="A71" s="20"/>
      <c r="B71" s="24"/>
      <c r="C71" s="24"/>
      <c r="D71" s="31" t="s">
        <v>147</v>
      </c>
      <c r="E71" s="24"/>
      <c r="F71" s="24"/>
      <c r="G71" s="25"/>
      <c r="H71" s="24"/>
      <c r="I71" s="24"/>
      <c r="J71" s="24"/>
      <c r="K71" s="25"/>
      <c r="L71" s="42"/>
    </row>
    <row r="72" spans="1:12" x14ac:dyDescent="0.3">
      <c r="A72" s="20"/>
      <c r="B72" s="24"/>
      <c r="C72" s="24"/>
      <c r="D72" s="24" t="s">
        <v>148</v>
      </c>
      <c r="E72" s="24"/>
      <c r="F72" s="24"/>
      <c r="G72" s="25"/>
      <c r="H72" s="24"/>
      <c r="I72" s="24"/>
      <c r="J72" s="24"/>
      <c r="K72" s="25"/>
      <c r="L72" s="42"/>
    </row>
    <row r="73" spans="1:12" x14ac:dyDescent="0.3">
      <c r="A73" s="20"/>
      <c r="B73" s="24"/>
      <c r="C73" s="24"/>
      <c r="D73" s="24"/>
      <c r="E73" s="24"/>
      <c r="F73" s="24"/>
      <c r="G73" s="25"/>
      <c r="H73" s="24"/>
      <c r="I73" s="24"/>
      <c r="J73" s="24"/>
      <c r="K73" s="25"/>
      <c r="L73" s="42"/>
    </row>
    <row r="74" spans="1:12" ht="1.5" customHeight="1" x14ac:dyDescent="0.3">
      <c r="A74" s="20"/>
      <c r="B74" s="24"/>
      <c r="C74" s="24"/>
      <c r="D74" s="24"/>
      <c r="E74" s="24"/>
      <c r="F74" s="24"/>
      <c r="G74" s="25"/>
      <c r="H74" s="24"/>
      <c r="I74" s="24"/>
      <c r="J74" s="24"/>
      <c r="K74" s="25"/>
      <c r="L74" s="42"/>
    </row>
    <row r="75" spans="1:12" hidden="1" x14ac:dyDescent="0.3">
      <c r="A75" s="20"/>
      <c r="B75" s="24"/>
      <c r="C75" s="24"/>
      <c r="D75" s="24"/>
      <c r="E75" s="24"/>
      <c r="F75" s="24"/>
      <c r="G75" s="25"/>
      <c r="H75" s="24"/>
      <c r="I75" s="24"/>
      <c r="J75" s="24"/>
      <c r="K75" s="25"/>
      <c r="L75" s="42"/>
    </row>
    <row r="76" spans="1:12" hidden="1" x14ac:dyDescent="0.3">
      <c r="A76" s="20"/>
      <c r="B76" s="24"/>
      <c r="C76" s="24"/>
      <c r="D76" s="24"/>
      <c r="E76" s="24"/>
      <c r="F76" s="24"/>
      <c r="G76" s="25"/>
      <c r="H76" s="24"/>
      <c r="I76" s="24"/>
      <c r="J76" s="24"/>
      <c r="K76" s="25"/>
      <c r="L76" s="42"/>
    </row>
    <row r="77" spans="1:12" hidden="1" x14ac:dyDescent="0.3">
      <c r="A77" s="20"/>
      <c r="B77" s="24"/>
      <c r="C77" s="24"/>
      <c r="D77" s="24"/>
      <c r="E77" s="24"/>
      <c r="F77" s="24"/>
      <c r="G77" s="25"/>
      <c r="H77" s="24"/>
      <c r="I77" s="24"/>
      <c r="J77" s="24"/>
      <c r="K77" s="25"/>
      <c r="L77" s="42"/>
    </row>
    <row r="78" spans="1:12" hidden="1" x14ac:dyDescent="0.3">
      <c r="A78" s="20"/>
      <c r="B78" s="24"/>
      <c r="C78" s="24"/>
      <c r="D78" s="24"/>
      <c r="E78" s="24"/>
      <c r="F78" s="24"/>
      <c r="G78" s="25"/>
      <c r="H78" s="24"/>
      <c r="I78" s="24"/>
      <c r="J78" s="24"/>
      <c r="K78" s="25"/>
      <c r="L78" s="42"/>
    </row>
    <row r="79" spans="1:12" hidden="1" x14ac:dyDescent="0.3">
      <c r="A79" s="20"/>
      <c r="B79" s="24"/>
      <c r="C79" s="24"/>
      <c r="D79" s="24"/>
      <c r="E79" s="24"/>
      <c r="F79" s="24"/>
      <c r="G79" s="25"/>
      <c r="H79" s="24"/>
      <c r="I79" s="24"/>
      <c r="J79" s="24"/>
      <c r="K79" s="25"/>
      <c r="L79" s="42"/>
    </row>
    <row r="80" spans="1:12" hidden="1" x14ac:dyDescent="0.3">
      <c r="A80" s="20"/>
      <c r="B80" s="24"/>
      <c r="C80" s="24"/>
      <c r="D80" s="24"/>
      <c r="E80" s="24"/>
      <c r="F80" s="24"/>
      <c r="G80" s="25"/>
      <c r="H80" s="24"/>
      <c r="I80" s="24"/>
      <c r="J80" s="24"/>
      <c r="K80" s="25"/>
      <c r="L80" s="42"/>
    </row>
    <row r="81" spans="1:12" hidden="1" x14ac:dyDescent="0.3">
      <c r="A81" s="20"/>
      <c r="B81" s="24"/>
      <c r="C81" s="24"/>
      <c r="D81" s="24"/>
      <c r="E81" s="24"/>
      <c r="F81" s="24"/>
      <c r="G81" s="25"/>
      <c r="H81" s="24"/>
      <c r="I81" s="24"/>
      <c r="J81" s="24"/>
      <c r="K81" s="25"/>
      <c r="L81" s="42"/>
    </row>
    <row r="82" spans="1:12" hidden="1" x14ac:dyDescent="0.3">
      <c r="A82" s="20"/>
      <c r="B82" s="24"/>
      <c r="C82" s="24"/>
      <c r="D82" s="24"/>
      <c r="E82" s="24"/>
      <c r="F82" s="24"/>
      <c r="G82" s="25"/>
      <c r="H82" s="24"/>
      <c r="I82" s="24"/>
      <c r="J82" s="24"/>
      <c r="K82" s="25"/>
      <c r="L82" s="42"/>
    </row>
    <row r="83" spans="1:12" hidden="1" x14ac:dyDescent="0.3">
      <c r="A83" s="20"/>
      <c r="B83" s="24"/>
      <c r="C83" s="24"/>
      <c r="D83" s="24"/>
      <c r="E83" s="24"/>
      <c r="F83" s="24"/>
      <c r="G83" s="25"/>
      <c r="H83" s="24"/>
      <c r="I83" s="24"/>
      <c r="J83" s="24"/>
      <c r="K83" s="25"/>
      <c r="L83" s="42"/>
    </row>
    <row r="84" spans="1:12" hidden="1" x14ac:dyDescent="0.3">
      <c r="A84" s="20"/>
      <c r="B84" s="24"/>
      <c r="C84" s="24"/>
      <c r="D84" s="24"/>
      <c r="E84" s="24"/>
      <c r="F84" s="24"/>
      <c r="G84" s="25"/>
      <c r="H84" s="24"/>
      <c r="I84" s="24"/>
      <c r="J84" s="24"/>
      <c r="K84" s="25"/>
      <c r="L84" s="42"/>
    </row>
    <row r="85" spans="1:12" hidden="1" x14ac:dyDescent="0.3">
      <c r="A85" s="20"/>
      <c r="B85" s="24"/>
      <c r="C85" s="24"/>
      <c r="D85" s="24"/>
      <c r="E85" s="24"/>
      <c r="F85" s="24"/>
      <c r="G85" s="25"/>
      <c r="H85" s="24"/>
      <c r="I85" s="24"/>
      <c r="J85" s="24"/>
      <c r="K85" s="25"/>
      <c r="L85" s="42"/>
    </row>
    <row r="86" spans="1:12" hidden="1" x14ac:dyDescent="0.3">
      <c r="A86" s="20"/>
      <c r="B86" s="24"/>
      <c r="C86" s="24"/>
      <c r="D86" s="24"/>
      <c r="E86" s="24"/>
      <c r="F86" s="24"/>
      <c r="G86" s="25"/>
      <c r="H86" s="24"/>
      <c r="I86" s="24"/>
      <c r="J86" s="24"/>
      <c r="K86" s="25"/>
      <c r="L86" s="42"/>
    </row>
    <row r="87" spans="1:12" hidden="1" x14ac:dyDescent="0.3">
      <c r="A87" s="20"/>
      <c r="B87" s="24"/>
      <c r="C87" s="24"/>
      <c r="D87" s="24"/>
      <c r="E87" s="24"/>
      <c r="F87" s="24"/>
      <c r="G87" s="25"/>
      <c r="H87" s="24"/>
      <c r="I87" s="24"/>
      <c r="J87" s="24"/>
      <c r="K87" s="25"/>
      <c r="L87" s="42"/>
    </row>
    <row r="88" spans="1:12" hidden="1" x14ac:dyDescent="0.3">
      <c r="A88" s="20"/>
      <c r="B88" s="24"/>
      <c r="C88" s="24"/>
      <c r="D88" s="24"/>
      <c r="E88" s="24"/>
      <c r="F88" s="24"/>
      <c r="G88" s="25"/>
      <c r="H88" s="24"/>
      <c r="I88" s="24"/>
      <c r="J88" s="24"/>
      <c r="K88" s="25"/>
      <c r="L88" s="42"/>
    </row>
    <row r="89" spans="1:12" hidden="1" x14ac:dyDescent="0.3">
      <c r="A89" s="20"/>
      <c r="B89" s="24"/>
      <c r="C89" s="24"/>
      <c r="D89" s="24"/>
      <c r="E89" s="24"/>
      <c r="F89" s="24"/>
      <c r="G89" s="25"/>
      <c r="H89" s="24"/>
      <c r="I89" s="24"/>
      <c r="J89" s="24"/>
      <c r="K89" s="25"/>
      <c r="L89" s="42"/>
    </row>
    <row r="90" spans="1:12" hidden="1" x14ac:dyDescent="0.3">
      <c r="A90" s="20"/>
      <c r="B90" s="24"/>
      <c r="C90" s="24"/>
      <c r="D90" s="24"/>
      <c r="E90" s="24"/>
      <c r="F90" s="24"/>
      <c r="G90" s="25"/>
      <c r="H90" s="24"/>
      <c r="I90" s="24"/>
      <c r="J90" s="24"/>
      <c r="K90" s="25"/>
      <c r="L90" s="42"/>
    </row>
    <row r="91" spans="1:12" hidden="1" x14ac:dyDescent="0.3">
      <c r="A91" s="20"/>
      <c r="B91" s="24"/>
      <c r="C91" s="24"/>
      <c r="D91" s="24"/>
      <c r="E91" s="24"/>
      <c r="F91" s="24"/>
      <c r="G91" s="25"/>
      <c r="H91" s="24"/>
      <c r="I91" s="24"/>
      <c r="J91" s="24"/>
      <c r="K91" s="25"/>
      <c r="L91" s="42"/>
    </row>
    <row r="92" spans="1:12" x14ac:dyDescent="0.3">
      <c r="A92" s="20"/>
      <c r="B92" s="24"/>
      <c r="C92" s="24"/>
      <c r="D92" s="24"/>
      <c r="E92" s="24"/>
      <c r="F92" s="24"/>
      <c r="G92" s="25"/>
      <c r="H92" s="24"/>
      <c r="I92" s="24"/>
      <c r="J92" s="24"/>
      <c r="K92" s="25"/>
      <c r="L92" s="42"/>
    </row>
    <row r="93" spans="1:12" x14ac:dyDescent="0.3">
      <c r="A93" s="20"/>
      <c r="B93" s="24"/>
      <c r="C93" s="24"/>
      <c r="D93" s="24"/>
      <c r="E93" s="24"/>
      <c r="F93" s="24"/>
      <c r="G93" s="25"/>
      <c r="H93" s="24"/>
      <c r="I93" s="24"/>
      <c r="J93" s="24"/>
      <c r="K93" s="25"/>
      <c r="L93" s="42"/>
    </row>
    <row r="94" spans="1:12" x14ac:dyDescent="0.3">
      <c r="A94" s="20"/>
      <c r="B94" s="24"/>
      <c r="C94" s="24"/>
      <c r="D94" s="24"/>
      <c r="E94" s="24"/>
      <c r="F94" s="24"/>
      <c r="G94" s="25"/>
      <c r="H94" s="24"/>
      <c r="I94" s="24"/>
      <c r="J94" s="24"/>
      <c r="K94" s="25"/>
      <c r="L94" s="42"/>
    </row>
    <row r="95" spans="1:12" x14ac:dyDescent="0.3">
      <c r="A95" s="20"/>
      <c r="B95" s="24"/>
      <c r="C95" s="24"/>
      <c r="D95" s="24"/>
      <c r="E95" s="24"/>
      <c r="F95" s="24"/>
      <c r="G95" s="25"/>
      <c r="H95" s="24"/>
      <c r="I95" s="24"/>
      <c r="J95" s="24"/>
      <c r="K95" s="25"/>
      <c r="L95" s="42"/>
    </row>
    <row r="96" spans="1:12" x14ac:dyDescent="0.3">
      <c r="A96" s="20"/>
      <c r="B96" s="24"/>
      <c r="C96" s="24"/>
      <c r="D96" s="24"/>
      <c r="E96" s="24"/>
      <c r="F96" s="24"/>
      <c r="G96" s="25"/>
      <c r="H96" s="24"/>
      <c r="I96" s="24"/>
      <c r="J96" s="24"/>
      <c r="K96" s="25"/>
      <c r="L96" s="42"/>
    </row>
    <row r="97" spans="1:12" x14ac:dyDescent="0.3">
      <c r="A97" s="20"/>
      <c r="B97" s="24"/>
      <c r="C97" s="24"/>
      <c r="D97" s="24"/>
      <c r="E97" s="24"/>
      <c r="F97" s="24"/>
      <c r="G97" s="25"/>
      <c r="H97" s="24"/>
      <c r="I97" s="24"/>
      <c r="J97" s="24"/>
      <c r="K97" s="25"/>
      <c r="L97" s="42"/>
    </row>
    <row r="98" spans="1:12" x14ac:dyDescent="0.3">
      <c r="A98" s="20"/>
      <c r="B98" s="24"/>
      <c r="C98" s="24"/>
      <c r="D98" s="24"/>
      <c r="E98" s="24"/>
      <c r="F98" s="24"/>
      <c r="G98" s="25"/>
      <c r="H98" s="24"/>
      <c r="I98" s="24"/>
      <c r="J98" s="24"/>
      <c r="K98" s="25"/>
      <c r="L98" s="42"/>
    </row>
    <row r="99" spans="1:12" x14ac:dyDescent="0.3">
      <c r="A99" s="20"/>
      <c r="B99" s="24"/>
      <c r="C99" s="24"/>
      <c r="D99" s="24"/>
      <c r="E99" s="24"/>
      <c r="F99" s="24"/>
      <c r="G99" s="25"/>
      <c r="H99" s="24"/>
      <c r="I99" s="24"/>
      <c r="J99" s="24"/>
      <c r="K99" s="25"/>
      <c r="L99" s="42"/>
    </row>
    <row r="100" spans="1:12" x14ac:dyDescent="0.3">
      <c r="A100" s="20"/>
      <c r="B100" s="24"/>
      <c r="C100" s="24"/>
      <c r="D100" s="24"/>
      <c r="E100" s="24"/>
      <c r="F100" s="24"/>
      <c r="G100" s="25"/>
      <c r="H100" s="24"/>
      <c r="I100" s="24"/>
      <c r="J100" s="24"/>
      <c r="K100" s="25"/>
      <c r="L100" s="42"/>
    </row>
    <row r="101" spans="1:12" x14ac:dyDescent="0.3">
      <c r="A101" s="20"/>
      <c r="B101" s="24"/>
      <c r="C101" s="24"/>
      <c r="D101" s="24"/>
      <c r="E101" s="24"/>
      <c r="F101" s="24"/>
      <c r="G101" s="25"/>
      <c r="H101" s="24"/>
      <c r="I101" s="24"/>
      <c r="J101" s="24"/>
      <c r="K101" s="25"/>
      <c r="L101" s="42"/>
    </row>
    <row r="102" spans="1:12" x14ac:dyDescent="0.3">
      <c r="A102" s="20"/>
      <c r="B102" s="24"/>
      <c r="C102" s="24"/>
      <c r="D102" s="24"/>
      <c r="E102" s="24"/>
      <c r="F102" s="24"/>
      <c r="G102" s="25"/>
      <c r="H102" s="24"/>
      <c r="I102" s="24"/>
      <c r="J102" s="24"/>
      <c r="K102" s="25"/>
      <c r="L102" s="42"/>
    </row>
    <row r="103" spans="1:12" x14ac:dyDescent="0.3">
      <c r="A103" s="20"/>
      <c r="B103" s="24"/>
      <c r="C103" s="24"/>
      <c r="D103" s="24"/>
      <c r="E103" s="24"/>
      <c r="F103" s="24"/>
      <c r="G103" s="25"/>
      <c r="H103" s="24"/>
      <c r="I103" s="24"/>
      <c r="J103" s="24"/>
      <c r="K103" s="25"/>
      <c r="L103" s="42"/>
    </row>
    <row r="104" spans="1:12" x14ac:dyDescent="0.3">
      <c r="A104" s="20"/>
      <c r="B104" s="24"/>
      <c r="C104" s="24"/>
      <c r="D104" s="24"/>
      <c r="E104" s="24"/>
      <c r="F104" s="24"/>
      <c r="G104" s="25"/>
      <c r="H104" s="24"/>
      <c r="I104" s="24"/>
      <c r="J104" s="24"/>
      <c r="K104" s="25"/>
      <c r="L104" s="42"/>
    </row>
    <row r="105" spans="1:12" x14ac:dyDescent="0.3">
      <c r="A105" s="20"/>
      <c r="B105" s="24"/>
      <c r="C105" s="24"/>
      <c r="D105" s="24"/>
      <c r="E105" s="24"/>
      <c r="F105" s="24"/>
      <c r="G105" s="25"/>
      <c r="H105" s="24"/>
      <c r="I105" s="24"/>
      <c r="J105" s="24"/>
      <c r="K105" s="25"/>
      <c r="L105" s="42"/>
    </row>
    <row r="106" spans="1:12" x14ac:dyDescent="0.3">
      <c r="A106" s="20"/>
      <c r="B106" s="24"/>
      <c r="C106" s="24"/>
      <c r="D106" s="24"/>
      <c r="E106" s="24"/>
      <c r="F106" s="24"/>
      <c r="G106" s="25"/>
      <c r="H106" s="24"/>
      <c r="I106" s="24"/>
      <c r="J106" s="24"/>
      <c r="K106" s="25"/>
      <c r="L106" s="42"/>
    </row>
    <row r="107" spans="1:12" x14ac:dyDescent="0.3">
      <c r="A107" s="20"/>
      <c r="B107" s="24"/>
      <c r="C107" s="24"/>
      <c r="D107" s="24"/>
      <c r="E107" s="24"/>
      <c r="F107" s="24"/>
      <c r="G107" s="25"/>
      <c r="H107" s="24"/>
      <c r="I107" s="24"/>
      <c r="J107" s="24"/>
      <c r="K107" s="25"/>
      <c r="L107" s="42"/>
    </row>
    <row r="108" spans="1:12" x14ac:dyDescent="0.3">
      <c r="A108" s="20"/>
      <c r="B108" s="24"/>
      <c r="C108" s="24"/>
      <c r="D108" s="24"/>
      <c r="E108" s="24"/>
      <c r="F108" s="24"/>
      <c r="G108" s="25"/>
      <c r="H108" s="24"/>
      <c r="I108" s="24"/>
      <c r="J108" s="24"/>
      <c r="K108" s="25"/>
      <c r="L108" s="42"/>
    </row>
    <row r="109" spans="1:12" x14ac:dyDescent="0.3">
      <c r="A109" s="20"/>
      <c r="B109" s="24"/>
      <c r="C109" s="24"/>
      <c r="D109" s="24"/>
      <c r="E109" s="24"/>
      <c r="F109" s="24"/>
      <c r="G109" s="25"/>
      <c r="H109" s="24"/>
      <c r="I109" s="24"/>
      <c r="J109" s="24"/>
      <c r="K109" s="25"/>
      <c r="L109" s="42"/>
    </row>
    <row r="110" spans="1:12" x14ac:dyDescent="0.3">
      <c r="A110" s="20"/>
      <c r="B110" s="24"/>
      <c r="C110" s="24"/>
      <c r="D110" s="24"/>
      <c r="E110" s="24"/>
      <c r="F110" s="24"/>
      <c r="G110" s="25"/>
      <c r="H110" s="24"/>
      <c r="I110" s="24"/>
      <c r="J110" s="24"/>
      <c r="K110" s="25"/>
      <c r="L110" s="42"/>
    </row>
    <row r="111" spans="1:12" x14ac:dyDescent="0.3">
      <c r="A111" s="20"/>
      <c r="B111" s="24"/>
      <c r="C111" s="24"/>
      <c r="D111" s="24"/>
      <c r="E111" s="24"/>
      <c r="F111" s="24"/>
      <c r="G111" s="25"/>
      <c r="H111" s="24"/>
      <c r="I111" s="24"/>
      <c r="J111" s="24"/>
      <c r="K111" s="25"/>
      <c r="L111" s="42"/>
    </row>
    <row r="112" spans="1:12" x14ac:dyDescent="0.3">
      <c r="A112" s="20"/>
      <c r="B112" s="24"/>
      <c r="C112" s="24"/>
      <c r="D112" s="24"/>
      <c r="E112" s="24"/>
      <c r="F112" s="24"/>
      <c r="G112" s="25"/>
      <c r="H112" s="24"/>
      <c r="I112" s="24"/>
      <c r="J112" s="24"/>
      <c r="K112" s="25"/>
      <c r="L112" s="42"/>
    </row>
    <row r="113" spans="1:12" x14ac:dyDescent="0.3">
      <c r="A113" s="20"/>
      <c r="B113" s="24"/>
      <c r="C113" s="24"/>
      <c r="D113" s="24"/>
      <c r="E113" s="24"/>
      <c r="F113" s="24"/>
      <c r="G113" s="25"/>
      <c r="H113" s="24"/>
      <c r="I113" s="24"/>
      <c r="J113" s="24"/>
      <c r="K113" s="25"/>
      <c r="L113" s="42"/>
    </row>
    <row r="114" spans="1:12" x14ac:dyDescent="0.3">
      <c r="A114" s="20"/>
      <c r="B114" s="24"/>
      <c r="C114" s="24"/>
      <c r="D114" s="24"/>
      <c r="E114" s="24"/>
      <c r="F114" s="24"/>
      <c r="G114" s="25"/>
      <c r="H114" s="24"/>
      <c r="I114" s="24"/>
      <c r="J114" s="24"/>
      <c r="K114" s="25"/>
      <c r="L114" s="42"/>
    </row>
    <row r="115" spans="1:12" x14ac:dyDescent="0.3">
      <c r="A115" s="20"/>
      <c r="B115" s="24"/>
      <c r="C115" s="24"/>
      <c r="D115" s="24"/>
      <c r="E115" s="24"/>
      <c r="F115" s="24"/>
      <c r="G115" s="25"/>
      <c r="H115" s="24"/>
      <c r="I115" s="24"/>
      <c r="J115" s="24"/>
      <c r="K115" s="25"/>
      <c r="L115" s="42"/>
    </row>
    <row r="116" spans="1:12" x14ac:dyDescent="0.3">
      <c r="A116" s="20"/>
      <c r="B116" s="24"/>
      <c r="C116" s="24"/>
      <c r="D116" s="24"/>
      <c r="E116" s="24"/>
      <c r="F116" s="24"/>
      <c r="G116" s="25"/>
      <c r="H116" s="24"/>
      <c r="I116" s="24"/>
      <c r="J116" s="24"/>
      <c r="K116" s="25"/>
      <c r="L116" s="42"/>
    </row>
    <row r="117" spans="1:12" x14ac:dyDescent="0.3">
      <c r="A117" s="20"/>
      <c r="B117" s="24"/>
      <c r="C117" s="24"/>
      <c r="D117" s="24"/>
      <c r="E117" s="24"/>
      <c r="F117" s="24"/>
      <c r="G117" s="25"/>
      <c r="H117" s="24"/>
      <c r="I117" s="24"/>
      <c r="J117" s="24"/>
      <c r="K117" s="25"/>
      <c r="L117" s="42"/>
    </row>
    <row r="118" spans="1:12" x14ac:dyDescent="0.3">
      <c r="A118" s="20"/>
      <c r="B118" s="24"/>
      <c r="C118" s="24"/>
      <c r="D118" s="24"/>
      <c r="E118" s="24"/>
      <c r="F118" s="24"/>
      <c r="G118" s="25"/>
      <c r="H118" s="24"/>
      <c r="I118" s="24"/>
      <c r="J118" s="24"/>
      <c r="K118" s="25"/>
      <c r="L118" s="42"/>
    </row>
    <row r="119" spans="1:12" x14ac:dyDescent="0.3">
      <c r="A119" s="20"/>
      <c r="B119" s="24"/>
      <c r="C119" s="24"/>
      <c r="D119" s="24"/>
      <c r="E119" s="24"/>
      <c r="F119" s="24"/>
      <c r="G119" s="25"/>
      <c r="H119" s="24"/>
      <c r="I119" s="24"/>
      <c r="J119" s="24"/>
      <c r="K119" s="25"/>
      <c r="L119" s="42"/>
    </row>
    <row r="120" spans="1:12" x14ac:dyDescent="0.3">
      <c r="A120" s="20"/>
      <c r="B120" s="24"/>
      <c r="C120" s="24"/>
      <c r="D120" s="24"/>
      <c r="E120" s="24"/>
      <c r="F120" s="24"/>
      <c r="G120" s="25"/>
      <c r="H120" s="24"/>
      <c r="I120" s="24"/>
      <c r="J120" s="24"/>
      <c r="K120" s="25"/>
      <c r="L120" s="42"/>
    </row>
    <row r="121" spans="1:12" x14ac:dyDescent="0.3">
      <c r="A121" s="20"/>
      <c r="B121" s="24"/>
      <c r="C121" s="24"/>
      <c r="D121" s="24"/>
      <c r="E121" s="24"/>
      <c r="F121" s="24"/>
      <c r="G121" s="25"/>
      <c r="H121" s="24"/>
      <c r="I121" s="24"/>
      <c r="J121" s="24"/>
      <c r="K121" s="25"/>
      <c r="L121" s="42"/>
    </row>
    <row r="122" spans="1:12" x14ac:dyDescent="0.3">
      <c r="A122" s="20"/>
      <c r="B122" s="24"/>
      <c r="C122" s="24"/>
      <c r="D122" s="24"/>
      <c r="E122" s="24"/>
      <c r="F122" s="24"/>
      <c r="G122" s="25"/>
      <c r="H122" s="24"/>
      <c r="I122" s="24"/>
      <c r="J122" s="24"/>
      <c r="K122" s="25"/>
      <c r="L122" s="42"/>
    </row>
    <row r="123" spans="1:12" x14ac:dyDescent="0.3">
      <c r="A123" s="20"/>
      <c r="B123" s="24"/>
      <c r="C123" s="24"/>
      <c r="D123" s="24"/>
      <c r="E123" s="24"/>
      <c r="F123" s="24"/>
      <c r="G123" s="25"/>
      <c r="H123" s="24"/>
      <c r="I123" s="24"/>
      <c r="J123" s="24"/>
      <c r="K123" s="25"/>
      <c r="L123" s="42"/>
    </row>
    <row r="124" spans="1:12" x14ac:dyDescent="0.3">
      <c r="A124" s="20"/>
      <c r="B124" s="24"/>
      <c r="C124" s="24"/>
      <c r="D124" s="24"/>
      <c r="E124" s="24"/>
      <c r="F124" s="24"/>
      <c r="G124" s="25"/>
      <c r="H124" s="24"/>
      <c r="I124" s="24"/>
      <c r="J124" s="24"/>
      <c r="K124" s="25"/>
      <c r="L124" s="42"/>
    </row>
    <row r="125" spans="1:12" x14ac:dyDescent="0.3">
      <c r="A125" s="20"/>
      <c r="B125" s="24"/>
      <c r="C125" s="24"/>
      <c r="D125" s="24"/>
      <c r="E125" s="24"/>
      <c r="F125" s="24"/>
      <c r="G125" s="25"/>
      <c r="H125" s="24"/>
      <c r="I125" s="24"/>
      <c r="J125" s="24"/>
      <c r="K125" s="25"/>
      <c r="L125" s="42"/>
    </row>
    <row r="126" spans="1:12" x14ac:dyDescent="0.3">
      <c r="A126" s="20"/>
      <c r="B126" s="24"/>
      <c r="C126" s="24"/>
      <c r="D126" s="24"/>
      <c r="E126" s="24"/>
      <c r="F126" s="24"/>
      <c r="G126" s="25"/>
      <c r="H126" s="24"/>
      <c r="I126" s="24"/>
      <c r="J126" s="24"/>
      <c r="K126" s="25"/>
      <c r="L126" s="42"/>
    </row>
    <row r="127" spans="1:12" x14ac:dyDescent="0.3">
      <c r="A127" s="20"/>
      <c r="B127" s="24"/>
      <c r="C127" s="24"/>
      <c r="D127" s="24"/>
      <c r="E127" s="24"/>
      <c r="F127" s="24"/>
      <c r="G127" s="25"/>
      <c r="H127" s="24"/>
      <c r="I127" s="24"/>
      <c r="J127" s="24"/>
      <c r="K127" s="25"/>
      <c r="L127" s="42"/>
    </row>
    <row r="128" spans="1:12" x14ac:dyDescent="0.3">
      <c r="A128" s="20"/>
      <c r="B128" s="24"/>
      <c r="C128" s="24"/>
      <c r="D128" s="24"/>
      <c r="E128" s="24"/>
      <c r="F128" s="24"/>
      <c r="G128" s="25"/>
      <c r="H128" s="24"/>
      <c r="I128" s="24"/>
      <c r="J128" s="24"/>
      <c r="K128" s="25"/>
      <c r="L128" s="42"/>
    </row>
    <row r="129" spans="1:12" x14ac:dyDescent="0.3">
      <c r="A129" s="20"/>
      <c r="B129" s="24"/>
      <c r="C129" s="24"/>
      <c r="D129" s="24"/>
      <c r="E129" s="24"/>
      <c r="F129" s="24"/>
      <c r="G129" s="25"/>
      <c r="H129" s="24"/>
      <c r="I129" s="24"/>
      <c r="J129" s="24"/>
      <c r="K129" s="25"/>
      <c r="L129" s="42"/>
    </row>
    <row r="130" spans="1:12" x14ac:dyDescent="0.3">
      <c r="A130" s="20"/>
      <c r="B130" s="24"/>
      <c r="C130" s="24"/>
      <c r="D130" s="24"/>
      <c r="E130" s="24"/>
      <c r="F130" s="24"/>
      <c r="G130" s="25"/>
      <c r="H130" s="24"/>
      <c r="I130" s="24"/>
      <c r="J130" s="24"/>
      <c r="K130" s="25"/>
      <c r="L130" s="42"/>
    </row>
    <row r="131" spans="1:12" x14ac:dyDescent="0.3">
      <c r="A131" s="20"/>
      <c r="B131" s="24"/>
      <c r="C131" s="24"/>
      <c r="D131" s="24"/>
      <c r="E131" s="24"/>
      <c r="F131" s="24"/>
      <c r="G131" s="25"/>
      <c r="H131" s="24"/>
      <c r="I131" s="24"/>
      <c r="J131" s="24"/>
      <c r="K131" s="25"/>
      <c r="L131" s="42"/>
    </row>
    <row r="132" spans="1:12" x14ac:dyDescent="0.3">
      <c r="A132" s="20"/>
      <c r="B132" s="24"/>
      <c r="C132" s="24"/>
      <c r="D132" s="24"/>
      <c r="E132" s="24"/>
      <c r="F132" s="24"/>
      <c r="G132" s="25"/>
      <c r="H132" s="24"/>
      <c r="I132" s="24"/>
      <c r="J132" s="24"/>
      <c r="K132" s="25"/>
      <c r="L132" s="42"/>
    </row>
    <row r="133" spans="1:12" x14ac:dyDescent="0.3">
      <c r="A133" s="20"/>
      <c r="B133" s="24"/>
      <c r="C133" s="24"/>
      <c r="D133" s="24"/>
      <c r="E133" s="24"/>
      <c r="F133" s="24"/>
      <c r="G133" s="25"/>
      <c r="H133" s="24"/>
      <c r="I133" s="24"/>
      <c r="J133" s="24"/>
      <c r="K133" s="25"/>
      <c r="L133" s="42"/>
    </row>
    <row r="134" spans="1:12" x14ac:dyDescent="0.3">
      <c r="A134" s="20"/>
      <c r="B134" s="24"/>
      <c r="C134" s="24"/>
      <c r="D134" s="24"/>
      <c r="E134" s="24"/>
      <c r="F134" s="24"/>
      <c r="G134" s="25"/>
      <c r="H134" s="24"/>
      <c r="I134" s="24"/>
      <c r="J134" s="24"/>
      <c r="K134" s="25"/>
      <c r="L134" s="42"/>
    </row>
    <row r="135" spans="1:12" x14ac:dyDescent="0.3">
      <c r="A135" s="20"/>
      <c r="B135" s="24"/>
      <c r="C135" s="24"/>
      <c r="D135" s="24"/>
      <c r="E135" s="24"/>
      <c r="F135" s="24"/>
      <c r="G135" s="25"/>
      <c r="H135" s="24"/>
      <c r="I135" s="24"/>
      <c r="J135" s="24"/>
      <c r="K135" s="25"/>
      <c r="L135" s="42"/>
    </row>
    <row r="136" spans="1:12" x14ac:dyDescent="0.3">
      <c r="A136" s="20"/>
      <c r="B136" s="24"/>
      <c r="C136" s="24"/>
      <c r="D136" s="24"/>
      <c r="E136" s="24"/>
      <c r="F136" s="24"/>
      <c r="G136" s="25"/>
      <c r="H136" s="24"/>
      <c r="I136" s="24"/>
      <c r="J136" s="24"/>
      <c r="K136" s="25"/>
      <c r="L136" s="42"/>
    </row>
    <row r="137" spans="1:12" x14ac:dyDescent="0.3">
      <c r="A137" s="20"/>
      <c r="B137" s="24"/>
      <c r="C137" s="24"/>
      <c r="D137" s="24"/>
      <c r="E137" s="24"/>
      <c r="F137" s="24"/>
      <c r="G137" s="25"/>
      <c r="H137" s="24"/>
      <c r="I137" s="24"/>
      <c r="J137" s="24"/>
      <c r="K137" s="25"/>
      <c r="L137" s="42"/>
    </row>
    <row r="138" spans="1:12" x14ac:dyDescent="0.3">
      <c r="A138" s="20"/>
      <c r="B138" s="24"/>
      <c r="C138" s="24"/>
      <c r="D138" s="24"/>
      <c r="E138" s="24"/>
      <c r="F138" s="24"/>
      <c r="G138" s="25"/>
      <c r="H138" s="24"/>
      <c r="I138" s="24"/>
      <c r="J138" s="24"/>
      <c r="K138" s="25"/>
      <c r="L138" s="42"/>
    </row>
    <row r="139" spans="1:12" x14ac:dyDescent="0.3">
      <c r="A139" s="20"/>
      <c r="B139" s="24"/>
      <c r="C139" s="24"/>
      <c r="D139" s="24"/>
      <c r="E139" s="24"/>
      <c r="F139" s="24"/>
      <c r="G139" s="25"/>
      <c r="H139" s="24"/>
      <c r="I139" s="24"/>
      <c r="J139" s="24"/>
      <c r="K139" s="25"/>
      <c r="L139" s="42"/>
    </row>
    <row r="140" spans="1:12" x14ac:dyDescent="0.3">
      <c r="A140" s="20"/>
      <c r="B140" s="24"/>
      <c r="C140" s="24"/>
      <c r="D140" s="24"/>
      <c r="E140" s="24"/>
      <c r="F140" s="24"/>
      <c r="G140" s="25"/>
      <c r="H140" s="24"/>
      <c r="I140" s="24"/>
      <c r="J140" s="24"/>
      <c r="K140" s="25"/>
      <c r="L140" s="42"/>
    </row>
    <row r="141" spans="1:12" x14ac:dyDescent="0.3">
      <c r="A141" s="20"/>
      <c r="B141" s="24"/>
      <c r="C141" s="24"/>
      <c r="D141" s="24"/>
      <c r="E141" s="24"/>
      <c r="F141" s="24"/>
      <c r="G141" s="25"/>
      <c r="H141" s="24"/>
      <c r="I141" s="24"/>
      <c r="J141" s="24"/>
      <c r="K141" s="25"/>
      <c r="L141" s="42"/>
    </row>
    <row r="142" spans="1:12" x14ac:dyDescent="0.3">
      <c r="A142" s="20"/>
      <c r="B142" s="24"/>
      <c r="C142" s="24"/>
      <c r="D142" s="24"/>
      <c r="E142" s="24"/>
      <c r="F142" s="24"/>
      <c r="G142" s="25"/>
      <c r="H142" s="24"/>
      <c r="I142" s="24"/>
      <c r="J142" s="24"/>
      <c r="K142" s="25"/>
      <c r="L142" s="42"/>
    </row>
    <row r="143" spans="1:12" x14ac:dyDescent="0.3">
      <c r="A143" s="20"/>
      <c r="B143" s="24"/>
      <c r="C143" s="24"/>
      <c r="D143" s="24"/>
      <c r="E143" s="24"/>
      <c r="F143" s="24"/>
      <c r="G143" s="25"/>
      <c r="H143" s="24"/>
      <c r="I143" s="24"/>
      <c r="J143" s="24"/>
      <c r="K143" s="25"/>
      <c r="L143" s="42"/>
    </row>
    <row r="144" spans="1:12" x14ac:dyDescent="0.3">
      <c r="A144" s="20"/>
      <c r="B144" s="24"/>
      <c r="C144" s="24"/>
      <c r="D144" s="24"/>
      <c r="E144" s="24"/>
      <c r="F144" s="24"/>
      <c r="G144" s="25"/>
      <c r="H144" s="24"/>
      <c r="I144" s="24"/>
      <c r="J144" s="24"/>
      <c r="K144" s="25"/>
      <c r="L144" s="42"/>
    </row>
    <row r="145" spans="1:12" x14ac:dyDescent="0.3">
      <c r="A145" s="20"/>
      <c r="B145" s="24"/>
      <c r="C145" s="24"/>
      <c r="D145" s="24"/>
      <c r="E145" s="24"/>
      <c r="F145" s="24"/>
      <c r="G145" s="25"/>
      <c r="H145" s="24"/>
      <c r="I145" s="24"/>
      <c r="J145" s="24"/>
      <c r="K145" s="25"/>
      <c r="L145" s="42"/>
    </row>
    <row r="146" spans="1:12" x14ac:dyDescent="0.3">
      <c r="A146" s="20"/>
      <c r="B146" s="24"/>
      <c r="C146" s="24"/>
      <c r="D146" s="24"/>
      <c r="E146" s="24"/>
      <c r="F146" s="24"/>
      <c r="G146" s="25"/>
      <c r="H146" s="24"/>
      <c r="I146" s="24"/>
      <c r="J146" s="24"/>
      <c r="K146" s="25"/>
      <c r="L146" s="42"/>
    </row>
    <row r="147" spans="1:12" x14ac:dyDescent="0.3">
      <c r="A147" s="20"/>
      <c r="B147" s="24"/>
      <c r="C147" s="24"/>
      <c r="D147" s="24"/>
      <c r="E147" s="24"/>
      <c r="F147" s="24"/>
      <c r="G147" s="25"/>
      <c r="H147" s="24"/>
      <c r="I147" s="24"/>
      <c r="J147" s="24"/>
      <c r="K147" s="25"/>
      <c r="L147" s="42"/>
    </row>
    <row r="148" spans="1:12" x14ac:dyDescent="0.3">
      <c r="A148" s="20"/>
      <c r="B148" s="24"/>
      <c r="C148" s="24"/>
      <c r="D148" s="24"/>
      <c r="E148" s="24"/>
      <c r="F148" s="24"/>
      <c r="G148" s="25"/>
      <c r="H148" s="24"/>
      <c r="I148" s="24"/>
      <c r="J148" s="24"/>
      <c r="K148" s="25"/>
      <c r="L148" s="42"/>
    </row>
    <row r="149" spans="1:12" x14ac:dyDescent="0.3">
      <c r="A149" s="20"/>
      <c r="B149" s="24"/>
      <c r="C149" s="24"/>
      <c r="D149" s="24"/>
      <c r="E149" s="24"/>
      <c r="F149" s="24"/>
      <c r="G149" s="25"/>
      <c r="H149" s="24"/>
      <c r="I149" s="24"/>
      <c r="J149" s="24"/>
      <c r="K149" s="25"/>
      <c r="L149" s="42"/>
    </row>
    <row r="150" spans="1:12" x14ac:dyDescent="0.3">
      <c r="A150" s="20"/>
      <c r="B150" s="24"/>
      <c r="C150" s="24"/>
      <c r="D150" s="24"/>
      <c r="E150" s="24"/>
      <c r="F150" s="24"/>
      <c r="G150" s="25"/>
      <c r="H150" s="24"/>
      <c r="I150" s="24"/>
      <c r="J150" s="24"/>
      <c r="K150" s="25"/>
      <c r="L150" s="42"/>
    </row>
    <row r="151" spans="1:12" x14ac:dyDescent="0.3">
      <c r="A151" s="20"/>
      <c r="B151" s="24"/>
      <c r="C151" s="24"/>
      <c r="D151" s="24"/>
      <c r="E151" s="24"/>
      <c r="F151" s="24"/>
      <c r="G151" s="25"/>
      <c r="H151" s="24"/>
      <c r="I151" s="24"/>
      <c r="J151" s="24"/>
      <c r="K151" s="25"/>
      <c r="L151" s="42"/>
    </row>
    <row r="152" spans="1:12" x14ac:dyDescent="0.3">
      <c r="A152" s="20"/>
      <c r="B152" s="24"/>
      <c r="C152" s="24"/>
      <c r="D152" s="24"/>
      <c r="E152" s="24"/>
      <c r="F152" s="24"/>
      <c r="G152" s="25"/>
      <c r="H152" s="24"/>
      <c r="I152" s="24"/>
      <c r="J152" s="24"/>
      <c r="K152" s="25"/>
      <c r="L152" s="42"/>
    </row>
    <row r="153" spans="1:12" x14ac:dyDescent="0.3">
      <c r="A153" s="20"/>
      <c r="B153" s="24"/>
      <c r="C153" s="24"/>
      <c r="D153" s="24"/>
      <c r="E153" s="24"/>
      <c r="F153" s="24"/>
      <c r="G153" s="25"/>
      <c r="H153" s="24"/>
      <c r="I153" s="24"/>
      <c r="J153" s="24"/>
      <c r="K153" s="25"/>
      <c r="L153" s="42"/>
    </row>
    <row r="154" spans="1:12" x14ac:dyDescent="0.3">
      <c r="A154" s="20"/>
      <c r="B154" s="24"/>
      <c r="C154" s="24"/>
      <c r="D154" s="24"/>
      <c r="E154" s="24"/>
      <c r="F154" s="24"/>
      <c r="G154" s="25"/>
      <c r="H154" s="24"/>
      <c r="I154" s="24"/>
      <c r="J154" s="24"/>
      <c r="K154" s="25"/>
      <c r="L154" s="42"/>
    </row>
    <row r="155" spans="1:12" x14ac:dyDescent="0.3">
      <c r="A155" s="20"/>
      <c r="B155" s="24"/>
      <c r="C155" s="24"/>
      <c r="D155" s="24"/>
      <c r="E155" s="24"/>
      <c r="F155" s="24"/>
      <c r="G155" s="25"/>
      <c r="H155" s="24"/>
      <c r="I155" s="24"/>
      <c r="J155" s="24"/>
      <c r="K155" s="25"/>
      <c r="L155" s="42"/>
    </row>
    <row r="156" spans="1:12" x14ac:dyDescent="0.3">
      <c r="A156" s="20"/>
      <c r="B156" s="24"/>
      <c r="C156" s="24"/>
      <c r="D156" s="24"/>
      <c r="E156" s="24"/>
      <c r="F156" s="24"/>
      <c r="G156" s="25"/>
      <c r="H156" s="24"/>
      <c r="I156" s="24"/>
      <c r="J156" s="24"/>
      <c r="K156" s="25"/>
      <c r="L156" s="42"/>
    </row>
    <row r="157" spans="1:12" x14ac:dyDescent="0.3">
      <c r="A157" s="20"/>
      <c r="B157" s="24"/>
      <c r="C157" s="24"/>
      <c r="D157" s="24"/>
      <c r="E157" s="24"/>
      <c r="F157" s="24"/>
      <c r="G157" s="25"/>
      <c r="H157" s="24"/>
      <c r="I157" s="24"/>
      <c r="J157" s="24"/>
      <c r="K157" s="25"/>
      <c r="L157" s="42"/>
    </row>
    <row r="158" spans="1:12" x14ac:dyDescent="0.3">
      <c r="A158" s="20"/>
      <c r="B158" s="24"/>
      <c r="C158" s="24"/>
      <c r="D158" s="24"/>
      <c r="E158" s="24"/>
      <c r="F158" s="24"/>
      <c r="G158" s="25"/>
      <c r="H158" s="24"/>
      <c r="I158" s="24"/>
      <c r="J158" s="24"/>
      <c r="K158" s="25"/>
      <c r="L158" s="42"/>
    </row>
    <row r="159" spans="1:12" x14ac:dyDescent="0.3">
      <c r="A159" s="20"/>
      <c r="B159" s="24"/>
      <c r="C159" s="24"/>
      <c r="D159" s="24"/>
      <c r="E159" s="24"/>
      <c r="F159" s="24"/>
      <c r="G159" s="25"/>
      <c r="H159" s="24"/>
      <c r="I159" s="24"/>
      <c r="J159" s="24"/>
      <c r="K159" s="25"/>
      <c r="L159" s="42"/>
    </row>
    <row r="160" spans="1:12" x14ac:dyDescent="0.3">
      <c r="A160" s="20"/>
      <c r="B160" s="24"/>
      <c r="C160" s="24"/>
      <c r="D160" s="24"/>
      <c r="E160" s="24"/>
      <c r="F160" s="24"/>
      <c r="G160" s="25"/>
      <c r="H160" s="24"/>
      <c r="I160" s="24"/>
      <c r="J160" s="24"/>
      <c r="K160" s="25"/>
      <c r="L160" s="42"/>
    </row>
    <row r="161" spans="1:12" x14ac:dyDescent="0.3">
      <c r="A161" s="20"/>
      <c r="B161" s="24"/>
      <c r="C161" s="24"/>
      <c r="D161" s="24"/>
      <c r="E161" s="24"/>
      <c r="F161" s="24"/>
      <c r="G161" s="25"/>
      <c r="H161" s="24"/>
      <c r="I161" s="24"/>
      <c r="J161" s="24"/>
      <c r="K161" s="25"/>
      <c r="L161" s="42"/>
    </row>
    <row r="162" spans="1:12" x14ac:dyDescent="0.3">
      <c r="A162" s="20"/>
      <c r="B162" s="24"/>
      <c r="C162" s="24"/>
      <c r="D162" s="24"/>
      <c r="E162" s="24"/>
      <c r="F162" s="24"/>
      <c r="G162" s="25"/>
      <c r="H162" s="24"/>
      <c r="I162" s="24"/>
      <c r="J162" s="24"/>
      <c r="K162" s="25"/>
      <c r="L162" s="42"/>
    </row>
    <row r="163" spans="1:12" x14ac:dyDescent="0.3">
      <c r="A163" s="20"/>
      <c r="B163" s="24"/>
      <c r="C163" s="24"/>
      <c r="D163" s="24"/>
      <c r="E163" s="24"/>
      <c r="F163" s="24"/>
      <c r="G163" s="25"/>
      <c r="H163" s="24"/>
      <c r="I163" s="24"/>
      <c r="J163" s="24"/>
      <c r="K163" s="25"/>
      <c r="L163" s="42"/>
    </row>
    <row r="164" spans="1:12" x14ac:dyDescent="0.3">
      <c r="A164" s="20"/>
      <c r="B164" s="24"/>
      <c r="C164" s="24"/>
      <c r="D164" s="24"/>
      <c r="E164" s="24"/>
      <c r="F164" s="24"/>
      <c r="G164" s="25"/>
      <c r="H164" s="24"/>
      <c r="I164" s="24"/>
      <c r="J164" s="24"/>
      <c r="K164" s="25"/>
      <c r="L164" s="42"/>
    </row>
    <row r="165" spans="1:12" x14ac:dyDescent="0.3">
      <c r="A165" s="20"/>
      <c r="B165" s="24"/>
      <c r="C165" s="24"/>
      <c r="D165" s="24"/>
      <c r="E165" s="24"/>
      <c r="F165" s="24"/>
      <c r="G165" s="25"/>
      <c r="H165" s="24"/>
      <c r="I165" s="24"/>
      <c r="J165" s="24"/>
      <c r="K165" s="25"/>
      <c r="L165" s="42"/>
    </row>
    <row r="166" spans="1:12" x14ac:dyDescent="0.3">
      <c r="A166" s="20"/>
      <c r="B166" s="24"/>
      <c r="C166" s="24"/>
      <c r="D166" s="24"/>
      <c r="E166" s="24"/>
      <c r="F166" s="24"/>
      <c r="G166" s="25"/>
      <c r="H166" s="24"/>
      <c r="I166" s="24"/>
      <c r="J166" s="24"/>
      <c r="K166" s="25"/>
      <c r="L166" s="42"/>
    </row>
    <row r="167" spans="1:12" x14ac:dyDescent="0.3">
      <c r="A167" s="20"/>
      <c r="B167" s="24"/>
      <c r="C167" s="24"/>
      <c r="D167" s="24"/>
      <c r="E167" s="24"/>
      <c r="F167" s="24"/>
      <c r="G167" s="25"/>
      <c r="H167" s="24"/>
      <c r="I167" s="24"/>
      <c r="J167" s="24"/>
      <c r="K167" s="25"/>
      <c r="L167" s="42"/>
    </row>
    <row r="168" spans="1:12" x14ac:dyDescent="0.3">
      <c r="A168" s="20"/>
      <c r="B168" s="24"/>
      <c r="C168" s="24"/>
      <c r="D168" s="24"/>
      <c r="E168" s="24"/>
      <c r="F168" s="24"/>
      <c r="G168" s="25"/>
      <c r="H168" s="24"/>
      <c r="I168" s="24"/>
      <c r="J168" s="24"/>
      <c r="K168" s="25"/>
      <c r="L168" s="42"/>
    </row>
    <row r="169" spans="1:12" x14ac:dyDescent="0.3">
      <c r="A169" s="20"/>
      <c r="B169" s="24"/>
      <c r="C169" s="24"/>
      <c r="D169" s="24"/>
      <c r="E169" s="24"/>
      <c r="F169" s="24"/>
      <c r="G169" s="25"/>
      <c r="H169" s="24"/>
      <c r="I169" s="24"/>
      <c r="J169" s="24"/>
      <c r="K169" s="25"/>
      <c r="L169" s="42"/>
    </row>
    <row r="170" spans="1:12" x14ac:dyDescent="0.3">
      <c r="A170" s="20"/>
      <c r="B170" s="24"/>
      <c r="C170" s="24"/>
      <c r="D170" s="24"/>
      <c r="E170" s="24"/>
      <c r="F170" s="24"/>
      <c r="G170" s="25"/>
      <c r="H170" s="24"/>
      <c r="I170" s="24"/>
      <c r="J170" s="24"/>
      <c r="K170" s="25"/>
      <c r="L170" s="42"/>
    </row>
    <row r="171" spans="1:12" x14ac:dyDescent="0.3">
      <c r="A171" s="20"/>
      <c r="B171" s="24"/>
      <c r="C171" s="24"/>
      <c r="D171" s="24"/>
      <c r="E171" s="24"/>
      <c r="F171" s="24"/>
      <c r="G171" s="25"/>
      <c r="H171" s="24"/>
      <c r="I171" s="24"/>
      <c r="J171" s="24"/>
      <c r="K171" s="25"/>
      <c r="L171" s="42"/>
    </row>
    <row r="172" spans="1:12" x14ac:dyDescent="0.3">
      <c r="A172" s="20"/>
      <c r="B172" s="24"/>
      <c r="C172" s="24"/>
      <c r="D172" s="24"/>
      <c r="E172" s="24"/>
      <c r="F172" s="24"/>
      <c r="G172" s="25"/>
      <c r="H172" s="24"/>
      <c r="I172" s="24"/>
      <c r="J172" s="24"/>
      <c r="K172" s="25"/>
      <c r="L172" s="42"/>
    </row>
    <row r="173" spans="1:12" x14ac:dyDescent="0.3">
      <c r="A173" s="20"/>
      <c r="B173" s="24"/>
      <c r="C173" s="24"/>
      <c r="D173" s="24"/>
      <c r="E173" s="24"/>
      <c r="F173" s="24"/>
      <c r="G173" s="25"/>
      <c r="H173" s="24"/>
      <c r="I173" s="24"/>
      <c r="J173" s="24"/>
      <c r="K173" s="25"/>
      <c r="L173" s="42"/>
    </row>
    <row r="174" spans="1:12" x14ac:dyDescent="0.3">
      <c r="A174" s="20"/>
      <c r="B174" s="24"/>
      <c r="C174" s="24"/>
      <c r="D174" s="24"/>
      <c r="E174" s="24"/>
      <c r="F174" s="24"/>
      <c r="G174" s="25"/>
      <c r="H174" s="24"/>
      <c r="I174" s="24"/>
      <c r="J174" s="24"/>
      <c r="K174" s="25"/>
      <c r="L174" s="42"/>
    </row>
    <row r="175" spans="1:12" x14ac:dyDescent="0.3">
      <c r="A175" s="20"/>
      <c r="B175" s="24"/>
      <c r="C175" s="24"/>
      <c r="D175" s="24"/>
      <c r="E175" s="24"/>
      <c r="F175" s="24"/>
      <c r="G175" s="25"/>
      <c r="H175" s="24"/>
      <c r="I175" s="24"/>
      <c r="J175" s="24"/>
      <c r="K175" s="25"/>
      <c r="L175" s="42"/>
    </row>
    <row r="176" spans="1:12" x14ac:dyDescent="0.3">
      <c r="A176" s="20"/>
      <c r="B176" s="24"/>
      <c r="C176" s="24"/>
      <c r="D176" s="24"/>
      <c r="E176" s="24"/>
      <c r="F176" s="24"/>
      <c r="G176" s="25"/>
      <c r="H176" s="24"/>
      <c r="I176" s="24"/>
      <c r="J176" s="24"/>
      <c r="K176" s="25"/>
      <c r="L176" s="42"/>
    </row>
    <row r="177" spans="1:12" x14ac:dyDescent="0.3">
      <c r="A177" s="20"/>
      <c r="B177" s="24"/>
      <c r="C177" s="24"/>
      <c r="D177" s="24"/>
      <c r="E177" s="24"/>
      <c r="F177" s="24"/>
      <c r="G177" s="25"/>
      <c r="H177" s="24"/>
      <c r="I177" s="24"/>
      <c r="J177" s="24"/>
      <c r="K177" s="25"/>
      <c r="L177" s="42"/>
    </row>
    <row r="178" spans="1:12" x14ac:dyDescent="0.3">
      <c r="A178" s="20"/>
      <c r="B178" s="24"/>
      <c r="C178" s="24"/>
      <c r="D178" s="24"/>
      <c r="E178" s="24"/>
      <c r="F178" s="24"/>
      <c r="G178" s="25"/>
      <c r="H178" s="24"/>
      <c r="I178" s="24"/>
      <c r="J178" s="24"/>
      <c r="K178" s="25"/>
      <c r="L178" s="42"/>
    </row>
    <row r="179" spans="1:12" x14ac:dyDescent="0.3">
      <c r="A179" s="20"/>
      <c r="B179" s="24"/>
      <c r="C179" s="24"/>
      <c r="D179" s="24"/>
      <c r="E179" s="24"/>
      <c r="F179" s="24"/>
      <c r="G179" s="25"/>
      <c r="H179" s="24"/>
      <c r="I179" s="24"/>
      <c r="J179" s="24"/>
      <c r="K179" s="25"/>
      <c r="L179" s="42"/>
    </row>
    <row r="180" spans="1:12" x14ac:dyDescent="0.3">
      <c r="A180" s="20"/>
      <c r="B180" s="24"/>
      <c r="C180" s="24"/>
      <c r="D180" s="24"/>
      <c r="E180" s="24"/>
      <c r="F180" s="24"/>
      <c r="G180" s="25"/>
      <c r="H180" s="24"/>
      <c r="I180" s="24"/>
      <c r="J180" s="24"/>
      <c r="K180" s="25"/>
      <c r="L180" s="42"/>
    </row>
    <row r="181" spans="1:12" x14ac:dyDescent="0.3">
      <c r="A181" s="20"/>
      <c r="B181" s="24"/>
      <c r="C181" s="24"/>
      <c r="D181" s="24"/>
      <c r="E181" s="24"/>
      <c r="F181" s="24"/>
      <c r="G181" s="25"/>
      <c r="H181" s="24"/>
      <c r="I181" s="24"/>
      <c r="J181" s="24"/>
      <c r="K181" s="25"/>
      <c r="L181" s="42"/>
    </row>
    <row r="182" spans="1:12" x14ac:dyDescent="0.3">
      <c r="A182" s="20"/>
      <c r="B182" s="24"/>
      <c r="C182" s="24"/>
      <c r="D182" s="24"/>
      <c r="E182" s="24"/>
      <c r="F182" s="24"/>
      <c r="G182" s="25"/>
      <c r="H182" s="24"/>
      <c r="I182" s="24"/>
      <c r="J182" s="24"/>
      <c r="K182" s="25"/>
      <c r="L182" s="42"/>
    </row>
    <row r="183" spans="1:12" x14ac:dyDescent="0.3">
      <c r="A183" s="20"/>
      <c r="B183" s="24"/>
      <c r="C183" s="24"/>
      <c r="D183" s="24"/>
      <c r="E183" s="24"/>
      <c r="F183" s="24"/>
      <c r="G183" s="25"/>
      <c r="H183" s="24"/>
      <c r="I183" s="24"/>
      <c r="J183" s="24"/>
      <c r="K183" s="25"/>
      <c r="L183" s="42"/>
    </row>
    <row r="184" spans="1:12" x14ac:dyDescent="0.3">
      <c r="A184" s="20"/>
      <c r="B184" s="24"/>
      <c r="C184" s="24"/>
      <c r="D184" s="24"/>
      <c r="E184" s="24"/>
      <c r="F184" s="24"/>
      <c r="G184" s="25"/>
      <c r="H184" s="24"/>
      <c r="I184" s="24"/>
      <c r="J184" s="24"/>
      <c r="K184" s="25"/>
      <c r="L184" s="42"/>
    </row>
    <row r="185" spans="1:12" x14ac:dyDescent="0.3">
      <c r="A185" s="20"/>
      <c r="B185" s="24"/>
      <c r="C185" s="24"/>
      <c r="D185" s="24"/>
      <c r="E185" s="24"/>
      <c r="F185" s="24"/>
      <c r="G185" s="25"/>
      <c r="H185" s="24"/>
      <c r="I185" s="24"/>
      <c r="J185" s="24"/>
      <c r="K185" s="25"/>
      <c r="L185" s="42"/>
    </row>
    <row r="186" spans="1:12" x14ac:dyDescent="0.3">
      <c r="A186" s="22">
        <v>174</v>
      </c>
      <c r="B186" s="23"/>
      <c r="C186" s="23"/>
      <c r="D186" s="23"/>
      <c r="E186" s="23"/>
      <c r="F186" s="23"/>
      <c r="G186" s="19"/>
      <c r="H186" s="23"/>
      <c r="I186" s="23"/>
      <c r="J186" s="23"/>
      <c r="K186" s="19"/>
      <c r="L186" s="43"/>
    </row>
    <row r="187" spans="1:12" x14ac:dyDescent="0.3">
      <c r="A187" s="12">
        <v>175</v>
      </c>
      <c r="B187" s="3"/>
      <c r="C187" s="3"/>
      <c r="D187" s="3"/>
      <c r="E187" s="3"/>
      <c r="F187" s="3"/>
      <c r="G187" s="4"/>
      <c r="H187" s="3"/>
      <c r="I187" s="3"/>
      <c r="J187" s="3"/>
      <c r="K187" s="4"/>
      <c r="L187" s="44"/>
    </row>
    <row r="188" spans="1:12" x14ac:dyDescent="0.3">
      <c r="A188" s="12">
        <v>176</v>
      </c>
      <c r="B188" s="3"/>
      <c r="C188" s="3"/>
      <c r="D188" s="3"/>
      <c r="E188" s="3"/>
      <c r="F188" s="3"/>
      <c r="G188" s="4"/>
      <c r="H188" s="3"/>
      <c r="I188" s="3"/>
      <c r="J188" s="3"/>
      <c r="K188" s="4"/>
      <c r="L188" s="44"/>
    </row>
    <row r="189" spans="1:12" x14ac:dyDescent="0.3">
      <c r="A189" s="12">
        <v>177</v>
      </c>
      <c r="B189" s="3"/>
      <c r="C189" s="3"/>
      <c r="D189" s="3"/>
      <c r="E189" s="3"/>
      <c r="F189" s="3"/>
      <c r="G189" s="4"/>
      <c r="H189" s="3"/>
      <c r="I189" s="3"/>
      <c r="J189" s="3"/>
      <c r="K189" s="4"/>
      <c r="L189" s="44"/>
    </row>
    <row r="190" spans="1:12" x14ac:dyDescent="0.3">
      <c r="A190" s="12">
        <v>178</v>
      </c>
      <c r="B190" s="3"/>
      <c r="C190" s="3"/>
      <c r="D190" s="3"/>
      <c r="E190" s="3"/>
      <c r="F190" s="3"/>
      <c r="G190" s="4"/>
      <c r="H190" s="3"/>
      <c r="I190" s="3"/>
      <c r="J190" s="3"/>
      <c r="K190" s="4"/>
      <c r="L190" s="44"/>
    </row>
    <row r="191" spans="1:12" x14ac:dyDescent="0.3">
      <c r="A191" s="12">
        <v>179</v>
      </c>
      <c r="B191" s="3"/>
      <c r="C191" s="3"/>
      <c r="D191" s="3"/>
      <c r="E191" s="3"/>
      <c r="F191" s="3"/>
      <c r="G191" s="4"/>
      <c r="H191" s="3"/>
      <c r="I191" s="3"/>
      <c r="J191" s="3"/>
      <c r="K191" s="4"/>
      <c r="L191" s="44"/>
    </row>
    <row r="192" spans="1:12" x14ac:dyDescent="0.3">
      <c r="A192" s="12">
        <v>180</v>
      </c>
      <c r="B192" s="3"/>
      <c r="C192" s="3"/>
      <c r="D192" s="3"/>
      <c r="E192" s="3"/>
      <c r="F192" s="3"/>
      <c r="G192" s="4"/>
      <c r="H192" s="3"/>
      <c r="I192" s="3"/>
      <c r="J192" s="3"/>
      <c r="K192" s="4"/>
      <c r="L192" s="44"/>
    </row>
    <row r="193" spans="1:12" x14ac:dyDescent="0.3">
      <c r="A193" s="12">
        <v>181</v>
      </c>
      <c r="B193" s="3"/>
      <c r="C193" s="3"/>
      <c r="D193" s="3"/>
      <c r="E193" s="3"/>
      <c r="F193" s="3"/>
      <c r="G193" s="4"/>
      <c r="H193" s="3"/>
      <c r="I193" s="3"/>
      <c r="J193" s="3"/>
      <c r="K193" s="4"/>
      <c r="L193" s="44"/>
    </row>
    <row r="194" spans="1:12" x14ac:dyDescent="0.3">
      <c r="A194" s="12">
        <v>182</v>
      </c>
      <c r="B194" s="3"/>
      <c r="C194" s="3"/>
      <c r="D194" s="3"/>
      <c r="E194" s="3"/>
      <c r="F194" s="3"/>
      <c r="G194" s="4"/>
      <c r="H194" s="3"/>
      <c r="I194" s="3"/>
      <c r="J194" s="3"/>
      <c r="K194" s="4"/>
      <c r="L194" s="44"/>
    </row>
    <row r="195" spans="1:12" x14ac:dyDescent="0.3">
      <c r="A195" s="12">
        <v>183</v>
      </c>
      <c r="B195" s="3"/>
      <c r="C195" s="3"/>
      <c r="D195" s="3"/>
      <c r="E195" s="3"/>
      <c r="F195" s="3"/>
      <c r="G195" s="4"/>
      <c r="H195" s="3"/>
      <c r="I195" s="3"/>
      <c r="J195" s="3"/>
      <c r="K195" s="4"/>
      <c r="L195" s="44"/>
    </row>
    <row r="196" spans="1:12" x14ac:dyDescent="0.3">
      <c r="A196" s="12">
        <v>184</v>
      </c>
      <c r="B196" s="3"/>
      <c r="C196" s="3"/>
      <c r="D196" s="3"/>
      <c r="E196" s="3"/>
      <c r="F196" s="3"/>
      <c r="G196" s="4"/>
      <c r="H196" s="3"/>
      <c r="I196" s="3"/>
      <c r="J196" s="3"/>
      <c r="K196" s="4"/>
      <c r="L196" s="44"/>
    </row>
    <row r="197" spans="1:12" x14ac:dyDescent="0.3">
      <c r="A197" s="12">
        <v>185</v>
      </c>
      <c r="B197" s="3"/>
      <c r="C197" s="3"/>
      <c r="D197" s="3"/>
      <c r="E197" s="3"/>
      <c r="F197" s="3"/>
      <c r="G197" s="4"/>
      <c r="H197" s="3"/>
      <c r="I197" s="3"/>
      <c r="J197" s="3"/>
      <c r="K197" s="4"/>
      <c r="L197" s="44"/>
    </row>
    <row r="198" spans="1:12" x14ac:dyDescent="0.3">
      <c r="A198" s="12">
        <v>186</v>
      </c>
      <c r="B198" s="3"/>
      <c r="C198" s="3"/>
      <c r="D198" s="3"/>
      <c r="E198" s="3"/>
      <c r="F198" s="3"/>
      <c r="G198" s="4"/>
      <c r="H198" s="3"/>
      <c r="I198" s="3"/>
      <c r="J198" s="3"/>
      <c r="K198" s="4"/>
      <c r="L198" s="44"/>
    </row>
    <row r="199" spans="1:12" x14ac:dyDescent="0.3">
      <c r="A199" s="12">
        <v>187</v>
      </c>
      <c r="B199" s="3"/>
      <c r="C199" s="3"/>
      <c r="D199" s="3"/>
      <c r="E199" s="3"/>
      <c r="F199" s="3"/>
      <c r="G199" s="4"/>
      <c r="H199" s="3"/>
      <c r="I199" s="3"/>
      <c r="J199" s="3"/>
      <c r="K199" s="4"/>
      <c r="L199" s="44"/>
    </row>
    <row r="200" spans="1:12" x14ac:dyDescent="0.3">
      <c r="A200" s="12">
        <v>188</v>
      </c>
      <c r="B200" s="3"/>
      <c r="C200" s="3"/>
      <c r="D200" s="3"/>
      <c r="E200" s="3"/>
      <c r="F200" s="3"/>
      <c r="G200" s="4"/>
      <c r="H200" s="3"/>
      <c r="I200" s="3"/>
      <c r="J200" s="3"/>
      <c r="K200" s="4"/>
      <c r="L200" s="44"/>
    </row>
    <row r="201" spans="1:12" x14ac:dyDescent="0.3">
      <c r="A201" s="12">
        <v>189</v>
      </c>
      <c r="B201" s="3"/>
      <c r="C201" s="3"/>
      <c r="D201" s="3"/>
      <c r="E201" s="3"/>
      <c r="F201" s="3"/>
      <c r="G201" s="4"/>
      <c r="H201" s="3"/>
      <c r="I201" s="3"/>
      <c r="J201" s="3"/>
      <c r="K201" s="4"/>
      <c r="L201" s="44"/>
    </row>
    <row r="202" spans="1:12" x14ac:dyDescent="0.3">
      <c r="A202" s="12">
        <v>190</v>
      </c>
      <c r="B202" s="3"/>
      <c r="C202" s="3"/>
      <c r="D202" s="3"/>
      <c r="E202" s="3"/>
      <c r="F202" s="3"/>
      <c r="G202" s="4"/>
      <c r="H202" s="3"/>
      <c r="I202" s="3"/>
      <c r="J202" s="3"/>
      <c r="K202" s="4"/>
      <c r="L202" s="44"/>
    </row>
    <row r="203" spans="1:12" x14ac:dyDescent="0.3">
      <c r="A203" s="12">
        <v>191</v>
      </c>
      <c r="B203" s="3"/>
      <c r="C203" s="3"/>
      <c r="D203" s="3"/>
      <c r="E203" s="3"/>
      <c r="F203" s="3"/>
      <c r="G203" s="4"/>
      <c r="H203" s="3"/>
      <c r="I203" s="3"/>
      <c r="J203" s="3"/>
      <c r="K203" s="4"/>
      <c r="L203" s="44"/>
    </row>
    <row r="204" spans="1:12" x14ac:dyDescent="0.3">
      <c r="A204" s="12">
        <v>192</v>
      </c>
      <c r="B204" s="3"/>
      <c r="C204" s="3"/>
      <c r="D204" s="3"/>
      <c r="E204" s="3"/>
      <c r="F204" s="3"/>
      <c r="G204" s="4"/>
      <c r="H204" s="3"/>
      <c r="I204" s="3"/>
      <c r="J204" s="3"/>
      <c r="K204" s="4"/>
      <c r="L204" s="44"/>
    </row>
    <row r="205" spans="1:12" x14ac:dyDescent="0.3">
      <c r="A205" s="12">
        <v>193</v>
      </c>
      <c r="B205" s="3"/>
      <c r="C205" s="3"/>
      <c r="D205" s="3"/>
      <c r="E205" s="3"/>
      <c r="F205" s="3"/>
      <c r="G205" s="4"/>
      <c r="H205" s="3"/>
      <c r="I205" s="3"/>
      <c r="J205" s="3"/>
      <c r="K205" s="4"/>
      <c r="L205" s="44"/>
    </row>
    <row r="206" spans="1:12" x14ac:dyDescent="0.3">
      <c r="A206" s="12">
        <v>194</v>
      </c>
      <c r="B206" s="3"/>
      <c r="C206" s="3"/>
      <c r="D206" s="3"/>
      <c r="E206" s="3"/>
      <c r="F206" s="3"/>
      <c r="G206" s="4"/>
      <c r="H206" s="3"/>
      <c r="I206" s="3"/>
      <c r="J206" s="3"/>
      <c r="K206" s="4"/>
      <c r="L206" s="44"/>
    </row>
    <row r="207" spans="1:12" x14ac:dyDescent="0.3">
      <c r="A207" s="12">
        <v>195</v>
      </c>
      <c r="B207" s="3"/>
      <c r="C207" s="3"/>
      <c r="D207" s="3"/>
      <c r="E207" s="3"/>
      <c r="F207" s="3"/>
      <c r="G207" s="4"/>
      <c r="H207" s="3"/>
      <c r="I207" s="3"/>
      <c r="J207" s="3"/>
      <c r="K207" s="4"/>
      <c r="L207" s="44"/>
    </row>
    <row r="208" spans="1:12" x14ac:dyDescent="0.3">
      <c r="A208" s="12">
        <v>196</v>
      </c>
      <c r="B208" s="3"/>
      <c r="C208" s="3"/>
      <c r="D208" s="3"/>
      <c r="E208" s="3"/>
      <c r="F208" s="3"/>
      <c r="G208" s="4"/>
      <c r="H208" s="3"/>
      <c r="I208" s="3"/>
      <c r="J208" s="3"/>
      <c r="K208" s="4"/>
      <c r="L208" s="44"/>
    </row>
    <row r="209" spans="1:12" x14ac:dyDescent="0.3">
      <c r="A209" s="12">
        <v>197</v>
      </c>
      <c r="B209" s="3"/>
      <c r="C209" s="3"/>
      <c r="D209" s="3"/>
      <c r="E209" s="3"/>
      <c r="F209" s="3"/>
      <c r="G209" s="4"/>
      <c r="H209" s="3"/>
      <c r="I209" s="3"/>
      <c r="J209" s="3"/>
      <c r="K209" s="4"/>
      <c r="L209" s="44"/>
    </row>
    <row r="210" spans="1:12" x14ac:dyDescent="0.3">
      <c r="A210" s="12">
        <v>198</v>
      </c>
      <c r="B210" s="3"/>
      <c r="C210" s="3"/>
      <c r="D210" s="3"/>
      <c r="E210" s="3"/>
      <c r="F210" s="3"/>
      <c r="G210" s="4"/>
      <c r="H210" s="3"/>
      <c r="I210" s="3"/>
      <c r="J210" s="3"/>
      <c r="K210" s="4"/>
      <c r="L210" s="44"/>
    </row>
    <row r="211" spans="1:12" x14ac:dyDescent="0.3">
      <c r="A211" s="12">
        <v>199</v>
      </c>
      <c r="B211" s="3"/>
      <c r="C211" s="3"/>
      <c r="D211" s="3"/>
      <c r="E211" s="3"/>
      <c r="F211" s="3"/>
      <c r="G211" s="4"/>
      <c r="H211" s="3"/>
      <c r="I211" s="3"/>
      <c r="J211" s="3"/>
      <c r="K211" s="4"/>
      <c r="L211" s="44"/>
    </row>
    <row r="212" spans="1:12" x14ac:dyDescent="0.3">
      <c r="A212" s="12">
        <v>200</v>
      </c>
      <c r="B212" s="3"/>
      <c r="C212" s="3"/>
      <c r="D212" s="3"/>
      <c r="E212" s="3"/>
      <c r="F212" s="3"/>
      <c r="G212" s="4"/>
      <c r="H212" s="3"/>
      <c r="I212" s="3"/>
      <c r="J212" s="3"/>
      <c r="K212" s="4"/>
      <c r="L212" s="44"/>
    </row>
    <row r="213" spans="1:12" x14ac:dyDescent="0.3">
      <c r="A213" s="12">
        <v>201</v>
      </c>
      <c r="B213" s="3"/>
      <c r="C213" s="3"/>
      <c r="D213" s="3"/>
      <c r="E213" s="3"/>
      <c r="F213" s="3"/>
      <c r="G213" s="4"/>
      <c r="H213" s="3"/>
      <c r="I213" s="3"/>
      <c r="J213" s="3"/>
      <c r="K213" s="4"/>
      <c r="L213" s="44"/>
    </row>
    <row r="214" spans="1:12" x14ac:dyDescent="0.3">
      <c r="A214" s="12">
        <v>202</v>
      </c>
      <c r="B214" s="3"/>
      <c r="C214" s="3"/>
      <c r="D214" s="3"/>
      <c r="E214" s="3"/>
      <c r="F214" s="3"/>
      <c r="G214" s="4"/>
      <c r="H214" s="3"/>
      <c r="I214" s="3"/>
      <c r="J214" s="3"/>
      <c r="K214" s="4"/>
      <c r="L214" s="44"/>
    </row>
    <row r="215" spans="1:12" x14ac:dyDescent="0.3">
      <c r="A215" s="12">
        <v>203</v>
      </c>
      <c r="B215" s="3"/>
      <c r="C215" s="3"/>
      <c r="D215" s="3"/>
      <c r="E215" s="3"/>
      <c r="F215" s="3"/>
      <c r="G215" s="4"/>
      <c r="H215" s="3"/>
      <c r="I215" s="3"/>
      <c r="J215" s="3"/>
      <c r="K215" s="4"/>
      <c r="L215" s="44"/>
    </row>
    <row r="216" spans="1:12" x14ac:dyDescent="0.3">
      <c r="A216" s="12">
        <v>204</v>
      </c>
      <c r="B216" s="3"/>
      <c r="C216" s="3"/>
      <c r="D216" s="3"/>
      <c r="E216" s="3"/>
      <c r="F216" s="3"/>
      <c r="G216" s="4"/>
      <c r="H216" s="3"/>
      <c r="I216" s="3"/>
      <c r="J216" s="3"/>
      <c r="K216" s="4"/>
      <c r="L216" s="44"/>
    </row>
    <row r="217" spans="1:12" x14ac:dyDescent="0.3">
      <c r="A217" s="12">
        <v>205</v>
      </c>
      <c r="B217" s="3"/>
      <c r="C217" s="3"/>
      <c r="D217" s="3"/>
      <c r="E217" s="3"/>
      <c r="F217" s="3"/>
      <c r="G217" s="4"/>
      <c r="H217" s="3"/>
      <c r="I217" s="3"/>
      <c r="J217" s="3"/>
      <c r="K217" s="4"/>
      <c r="L217" s="44"/>
    </row>
    <row r="218" spans="1:12" x14ac:dyDescent="0.3">
      <c r="A218" s="12">
        <v>206</v>
      </c>
      <c r="B218" s="3"/>
      <c r="C218" s="3"/>
      <c r="D218" s="3"/>
      <c r="E218" s="3"/>
      <c r="F218" s="3"/>
      <c r="G218" s="4"/>
      <c r="H218" s="3"/>
      <c r="I218" s="3"/>
      <c r="J218" s="3"/>
      <c r="K218" s="4"/>
      <c r="L218" s="44"/>
    </row>
    <row r="219" spans="1:12" x14ac:dyDescent="0.3">
      <c r="A219" s="12">
        <v>207</v>
      </c>
      <c r="B219" s="3"/>
      <c r="C219" s="3"/>
      <c r="D219" s="3"/>
      <c r="E219" s="3"/>
      <c r="F219" s="3"/>
      <c r="G219" s="4"/>
      <c r="H219" s="3"/>
      <c r="I219" s="3"/>
      <c r="J219" s="3"/>
      <c r="K219" s="4"/>
      <c r="L219" s="44"/>
    </row>
    <row r="220" spans="1:12" x14ac:dyDescent="0.3">
      <c r="A220" s="12">
        <v>208</v>
      </c>
      <c r="B220" s="3"/>
      <c r="C220" s="3"/>
      <c r="D220" s="3"/>
      <c r="E220" s="3"/>
      <c r="F220" s="3"/>
      <c r="G220" s="4"/>
      <c r="H220" s="3"/>
      <c r="I220" s="3"/>
      <c r="J220" s="3"/>
      <c r="K220" s="4"/>
      <c r="L220" s="44"/>
    </row>
    <row r="221" spans="1:12" x14ac:dyDescent="0.3">
      <c r="A221" s="12">
        <v>209</v>
      </c>
      <c r="B221" s="3"/>
      <c r="C221" s="3"/>
      <c r="D221" s="3"/>
      <c r="E221" s="3"/>
      <c r="F221" s="3"/>
      <c r="G221" s="4"/>
      <c r="H221" s="3"/>
      <c r="I221" s="3"/>
      <c r="J221" s="3"/>
      <c r="K221" s="4"/>
      <c r="L221" s="44"/>
    </row>
    <row r="222" spans="1:12" x14ac:dyDescent="0.3">
      <c r="A222" s="12">
        <v>210</v>
      </c>
      <c r="B222" s="3"/>
      <c r="C222" s="3"/>
      <c r="D222" s="3"/>
      <c r="E222" s="3"/>
      <c r="F222" s="3"/>
      <c r="G222" s="4"/>
      <c r="H222" s="3"/>
      <c r="I222" s="3"/>
      <c r="J222" s="3"/>
      <c r="K222" s="4"/>
      <c r="L222" s="44"/>
    </row>
    <row r="223" spans="1:12" x14ac:dyDescent="0.3">
      <c r="A223" s="12">
        <v>211</v>
      </c>
      <c r="B223" s="3"/>
      <c r="C223" s="3"/>
      <c r="D223" s="3"/>
      <c r="E223" s="3"/>
      <c r="F223" s="3"/>
      <c r="G223" s="4"/>
      <c r="H223" s="3"/>
      <c r="I223" s="3"/>
      <c r="J223" s="3"/>
      <c r="K223" s="4"/>
      <c r="L223" s="44"/>
    </row>
    <row r="224" spans="1:12" x14ac:dyDescent="0.3">
      <c r="A224" s="12">
        <v>212</v>
      </c>
      <c r="B224" s="3"/>
      <c r="C224" s="3"/>
      <c r="D224" s="3"/>
      <c r="E224" s="3"/>
      <c r="F224" s="3"/>
      <c r="G224" s="4"/>
      <c r="H224" s="3"/>
      <c r="I224" s="3"/>
      <c r="J224" s="3"/>
      <c r="K224" s="4"/>
      <c r="L224" s="44"/>
    </row>
    <row r="225" spans="1:12" x14ac:dyDescent="0.3">
      <c r="A225" s="12">
        <v>213</v>
      </c>
      <c r="B225" s="3"/>
      <c r="C225" s="3"/>
      <c r="D225" s="3"/>
      <c r="E225" s="3"/>
      <c r="F225" s="3"/>
      <c r="G225" s="4"/>
      <c r="H225" s="3"/>
      <c r="I225" s="3"/>
      <c r="J225" s="3"/>
      <c r="K225" s="4"/>
      <c r="L225" s="44"/>
    </row>
    <row r="226" spans="1:12" x14ac:dyDescent="0.3">
      <c r="A226" s="12">
        <v>214</v>
      </c>
      <c r="B226" s="3"/>
      <c r="C226" s="3"/>
      <c r="D226" s="3"/>
      <c r="E226" s="3"/>
      <c r="F226" s="3"/>
      <c r="G226" s="4"/>
      <c r="H226" s="3"/>
      <c r="I226" s="3"/>
      <c r="J226" s="3"/>
      <c r="K226" s="4"/>
      <c r="L226" s="44"/>
    </row>
    <row r="227" spans="1:12" x14ac:dyDescent="0.3">
      <c r="A227" s="12">
        <v>215</v>
      </c>
      <c r="B227" s="3"/>
      <c r="C227" s="3"/>
      <c r="D227" s="3"/>
      <c r="E227" s="3"/>
      <c r="F227" s="3"/>
      <c r="G227" s="4"/>
      <c r="H227" s="3"/>
      <c r="I227" s="3"/>
      <c r="J227" s="3"/>
      <c r="K227" s="4"/>
      <c r="L227" s="44"/>
    </row>
    <row r="228" spans="1:12" x14ac:dyDescent="0.3">
      <c r="A228" s="12">
        <v>216</v>
      </c>
      <c r="B228" s="3"/>
      <c r="C228" s="3"/>
      <c r="D228" s="3"/>
      <c r="E228" s="3"/>
      <c r="F228" s="3"/>
      <c r="G228" s="4"/>
      <c r="H228" s="3"/>
      <c r="I228" s="3"/>
      <c r="J228" s="3"/>
      <c r="K228" s="4"/>
      <c r="L228" s="44"/>
    </row>
    <row r="229" spans="1:12" x14ac:dyDescent="0.3">
      <c r="A229" s="12">
        <v>217</v>
      </c>
      <c r="B229" s="3"/>
      <c r="C229" s="3"/>
      <c r="D229" s="3"/>
      <c r="E229" s="3"/>
      <c r="F229" s="3"/>
      <c r="G229" s="4"/>
      <c r="H229" s="3"/>
      <c r="I229" s="3"/>
      <c r="J229" s="3"/>
      <c r="K229" s="4"/>
      <c r="L229" s="44"/>
    </row>
    <row r="230" spans="1:12" x14ac:dyDescent="0.3">
      <c r="A230" s="12">
        <v>218</v>
      </c>
      <c r="B230" s="3"/>
      <c r="C230" s="3"/>
      <c r="D230" s="3"/>
      <c r="E230" s="3"/>
      <c r="F230" s="3"/>
      <c r="G230" s="4"/>
      <c r="H230" s="3"/>
      <c r="I230" s="3"/>
      <c r="J230" s="3"/>
      <c r="K230" s="4"/>
      <c r="L230" s="44"/>
    </row>
    <row r="231" spans="1:12" x14ac:dyDescent="0.3">
      <c r="A231" s="12">
        <v>219</v>
      </c>
      <c r="B231" s="3"/>
      <c r="C231" s="3"/>
      <c r="D231" s="3"/>
      <c r="E231" s="3"/>
      <c r="F231" s="3"/>
      <c r="G231" s="4"/>
      <c r="H231" s="3"/>
      <c r="I231" s="3"/>
      <c r="J231" s="3"/>
      <c r="K231" s="4"/>
      <c r="L231" s="44"/>
    </row>
    <row r="232" spans="1:12" x14ac:dyDescent="0.3">
      <c r="A232" s="12">
        <v>220</v>
      </c>
      <c r="B232" s="3"/>
      <c r="C232" s="3"/>
      <c r="D232" s="3"/>
      <c r="E232" s="3"/>
      <c r="F232" s="3"/>
      <c r="G232" s="4"/>
      <c r="H232" s="3"/>
      <c r="I232" s="3"/>
      <c r="J232" s="3"/>
      <c r="K232" s="4"/>
      <c r="L232" s="44"/>
    </row>
    <row r="233" spans="1:12" x14ac:dyDescent="0.3">
      <c r="A233" s="12">
        <v>221</v>
      </c>
      <c r="B233" s="3"/>
      <c r="C233" s="3"/>
      <c r="D233" s="3"/>
      <c r="E233" s="3"/>
      <c r="F233" s="3"/>
      <c r="G233" s="4"/>
      <c r="H233" s="3"/>
      <c r="I233" s="3"/>
      <c r="J233" s="3"/>
      <c r="K233" s="4"/>
      <c r="L233" s="44"/>
    </row>
    <row r="234" spans="1:12" x14ac:dyDescent="0.3">
      <c r="A234" s="12">
        <v>222</v>
      </c>
      <c r="B234" s="3"/>
      <c r="C234" s="3"/>
      <c r="D234" s="3"/>
      <c r="E234" s="3"/>
      <c r="F234" s="3"/>
      <c r="G234" s="4"/>
      <c r="H234" s="3"/>
      <c r="I234" s="3"/>
      <c r="J234" s="3"/>
      <c r="K234" s="4"/>
      <c r="L234" s="44"/>
    </row>
    <row r="235" spans="1:12" x14ac:dyDescent="0.3">
      <c r="A235" s="12">
        <v>223</v>
      </c>
      <c r="B235" s="3"/>
      <c r="C235" s="3"/>
      <c r="D235" s="3"/>
      <c r="E235" s="3"/>
      <c r="F235" s="3"/>
      <c r="G235" s="4"/>
      <c r="H235" s="3"/>
      <c r="I235" s="3"/>
      <c r="J235" s="3"/>
      <c r="K235" s="4"/>
      <c r="L235" s="44"/>
    </row>
    <row r="236" spans="1:12" x14ac:dyDescent="0.3">
      <c r="A236" s="12">
        <v>224</v>
      </c>
      <c r="B236" s="3"/>
      <c r="C236" s="3"/>
      <c r="D236" s="3"/>
      <c r="E236" s="3"/>
      <c r="F236" s="3"/>
      <c r="G236" s="4"/>
      <c r="H236" s="3"/>
      <c r="I236" s="3"/>
      <c r="J236" s="3"/>
      <c r="K236" s="4"/>
      <c r="L236" s="44"/>
    </row>
    <row r="237" spans="1:12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5"/>
    </row>
  </sheetData>
  <sortState ref="B9:L51">
    <sortCondition descending="1" ref="L9:L51"/>
  </sortState>
  <mergeCells count="16">
    <mergeCell ref="A7:C7"/>
    <mergeCell ref="E7:P7"/>
    <mergeCell ref="E8:P8"/>
    <mergeCell ref="E9:P9"/>
    <mergeCell ref="E10:P10"/>
    <mergeCell ref="A1:L1"/>
    <mergeCell ref="F11:G11"/>
    <mergeCell ref="H11:I11"/>
    <mergeCell ref="J11:K11"/>
    <mergeCell ref="A2:L2"/>
    <mergeCell ref="A3:L3"/>
    <mergeCell ref="A4:L4"/>
    <mergeCell ref="A5:C5"/>
    <mergeCell ref="E5:P5"/>
    <mergeCell ref="A6:D6"/>
    <mergeCell ref="E6:P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zoomScalePageLayoutView="80" workbookViewId="0">
      <selection activeCell="A2" sqref="A2:XFD2"/>
    </sheetView>
  </sheetViews>
  <sheetFormatPr defaultRowHeight="13.2" x14ac:dyDescent="0.25"/>
  <cols>
    <col min="1" max="1" width="5.109375" style="123" customWidth="1"/>
    <col min="2" max="2" width="10.33203125" style="123" customWidth="1"/>
    <col min="3" max="3" width="14.33203125" style="123" customWidth="1"/>
    <col min="4" max="4" width="11.33203125" style="123" customWidth="1"/>
    <col min="5" max="5" width="14.5546875" style="123" customWidth="1"/>
    <col min="6" max="6" width="6.6640625" style="123" customWidth="1"/>
    <col min="7" max="7" width="6" style="123" customWidth="1"/>
    <col min="8" max="8" width="9.33203125" style="123" customWidth="1"/>
    <col min="9" max="9" width="6" style="123" customWidth="1"/>
    <col min="10" max="10" width="7.5546875" style="123" customWidth="1"/>
    <col min="11" max="11" width="8.33203125" style="123" customWidth="1"/>
    <col min="12" max="12" width="7.33203125" style="123" customWidth="1"/>
    <col min="13" max="13" width="6.109375" style="123" customWidth="1"/>
    <col min="14" max="14" width="9.109375" style="123" customWidth="1"/>
    <col min="15" max="16" width="6.5546875" style="123" customWidth="1"/>
    <col min="17" max="16384" width="8.88671875" style="123"/>
  </cols>
  <sheetData>
    <row r="1" spans="1:16" ht="16.5" customHeight="1" x14ac:dyDescent="0.25">
      <c r="A1" s="167" t="s">
        <v>626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7.25" customHeight="1" x14ac:dyDescent="0.25">
      <c r="A2" s="166" t="s">
        <v>885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7.25" customHeight="1" x14ac:dyDescent="0.25">
      <c r="A3" s="165" t="s">
        <v>625</v>
      </c>
      <c r="B3" s="165"/>
      <c r="C3" s="165"/>
      <c r="D3" s="164"/>
      <c r="E3" s="163" t="s">
        <v>624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7.25" customHeight="1" x14ac:dyDescent="0.25">
      <c r="A4" s="165" t="s">
        <v>623</v>
      </c>
      <c r="B4" s="165"/>
      <c r="C4" s="165"/>
      <c r="D4" s="165"/>
      <c r="E4" s="163" t="s">
        <v>114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7.25" customHeight="1" x14ac:dyDescent="0.25">
      <c r="A5" s="165" t="s">
        <v>622</v>
      </c>
      <c r="B5" s="165"/>
      <c r="C5" s="165"/>
      <c r="D5" s="164"/>
      <c r="E5" s="163" t="s">
        <v>621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7.25" customHeight="1" x14ac:dyDescent="0.25">
      <c r="A6" s="162" t="s">
        <v>620</v>
      </c>
      <c r="B6" s="162"/>
      <c r="C6" s="162"/>
      <c r="D6" s="162"/>
      <c r="E6" s="161">
        <v>7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5" customHeight="1" x14ac:dyDescent="0.25">
      <c r="A7" s="160" t="s">
        <v>619</v>
      </c>
      <c r="B7" s="124"/>
      <c r="C7" s="159"/>
      <c r="E7" s="158">
        <v>44903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ht="14.25" customHeight="1" x14ac:dyDescent="0.25">
      <c r="A8" s="124" t="s">
        <v>618</v>
      </c>
      <c r="B8" s="124"/>
      <c r="C8" s="124"/>
      <c r="E8" s="157">
        <v>100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42.75" customHeight="1" x14ac:dyDescent="0.25">
      <c r="A9" s="141" t="s">
        <v>434</v>
      </c>
      <c r="B9" s="148" t="s">
        <v>433</v>
      </c>
      <c r="C9" s="156" t="s">
        <v>617</v>
      </c>
      <c r="D9" s="156" t="s">
        <v>616</v>
      </c>
      <c r="E9" s="156" t="s">
        <v>615</v>
      </c>
      <c r="F9" s="156" t="s">
        <v>614</v>
      </c>
      <c r="G9" s="156" t="s">
        <v>613</v>
      </c>
      <c r="H9" s="155" t="s">
        <v>612</v>
      </c>
      <c r="I9" s="154"/>
      <c r="J9" s="154"/>
      <c r="K9" s="154"/>
      <c r="L9" s="153" t="s">
        <v>611</v>
      </c>
      <c r="M9" s="152"/>
      <c r="N9" s="151" t="s">
        <v>610</v>
      </c>
      <c r="O9" s="150"/>
      <c r="P9" s="149"/>
    </row>
    <row r="10" spans="1:16" ht="12.75" customHeight="1" x14ac:dyDescent="0.25">
      <c r="A10" s="141"/>
      <c r="B10" s="148"/>
      <c r="C10" s="147"/>
      <c r="D10" s="147"/>
      <c r="E10" s="147"/>
      <c r="F10" s="147"/>
      <c r="G10" s="147"/>
      <c r="H10" s="146" t="s">
        <v>1</v>
      </c>
      <c r="I10" s="145"/>
      <c r="J10" s="145" t="s">
        <v>14</v>
      </c>
      <c r="K10" s="145"/>
      <c r="L10" s="144"/>
      <c r="M10" s="142"/>
      <c r="N10" s="144"/>
      <c r="O10" s="143"/>
      <c r="P10" s="142"/>
    </row>
    <row r="11" spans="1:16" ht="40.5" customHeight="1" x14ac:dyDescent="0.25">
      <c r="A11" s="141"/>
      <c r="B11" s="140"/>
      <c r="C11" s="139"/>
      <c r="D11" s="139"/>
      <c r="E11" s="139"/>
      <c r="F11" s="139"/>
      <c r="G11" s="139"/>
      <c r="H11" s="138" t="s">
        <v>608</v>
      </c>
      <c r="I11" s="138" t="s">
        <v>607</v>
      </c>
      <c r="J11" s="138" t="s">
        <v>608</v>
      </c>
      <c r="K11" s="138" t="s">
        <v>607</v>
      </c>
      <c r="L11" s="138" t="s">
        <v>608</v>
      </c>
      <c r="M11" s="138" t="s">
        <v>607</v>
      </c>
      <c r="N11" s="137" t="s">
        <v>606</v>
      </c>
      <c r="O11" s="137" t="s">
        <v>605</v>
      </c>
      <c r="P11" s="137" t="s">
        <v>604</v>
      </c>
    </row>
    <row r="12" spans="1:16" x14ac:dyDescent="0.25">
      <c r="A12" s="135">
        <v>1</v>
      </c>
      <c r="B12" s="127" t="s">
        <v>786</v>
      </c>
      <c r="C12" s="126" t="s">
        <v>785</v>
      </c>
      <c r="D12" s="126" t="s">
        <v>784</v>
      </c>
      <c r="E12" s="126" t="s">
        <v>718</v>
      </c>
      <c r="F12" s="132">
        <v>133</v>
      </c>
      <c r="G12" s="134">
        <v>7</v>
      </c>
      <c r="H12" s="132">
        <v>9</v>
      </c>
      <c r="I12" s="171">
        <f>40*H12/9</f>
        <v>40</v>
      </c>
      <c r="J12" s="132">
        <v>63.5</v>
      </c>
      <c r="K12" s="131">
        <f>40*62.3/J12</f>
        <v>39.244094488188978</v>
      </c>
      <c r="L12" s="130">
        <v>15.75</v>
      </c>
      <c r="M12" s="129">
        <f>20*L12/44</f>
        <v>7.1590909090909092</v>
      </c>
      <c r="N12" s="128">
        <f>SUM(M12,,K12,I12)</f>
        <v>86.403185397279884</v>
      </c>
      <c r="O12" s="127"/>
      <c r="P12" s="126"/>
    </row>
    <row r="13" spans="1:16" x14ac:dyDescent="0.25">
      <c r="A13" s="135">
        <v>2</v>
      </c>
      <c r="B13" s="127" t="s">
        <v>783</v>
      </c>
      <c r="C13" s="126" t="s">
        <v>782</v>
      </c>
      <c r="D13" s="126" t="s">
        <v>723</v>
      </c>
      <c r="E13" s="126" t="s">
        <v>710</v>
      </c>
      <c r="F13" s="132">
        <v>62</v>
      </c>
      <c r="G13" s="134">
        <v>7</v>
      </c>
      <c r="H13" s="132">
        <v>6.5</v>
      </c>
      <c r="I13" s="171">
        <f>40*H13/9</f>
        <v>28.888888888888889</v>
      </c>
      <c r="J13" s="132">
        <v>62.3</v>
      </c>
      <c r="K13" s="131">
        <f>40*62.3/J13</f>
        <v>40</v>
      </c>
      <c r="L13" s="130">
        <v>21.25</v>
      </c>
      <c r="M13" s="129">
        <f>20*L13/44</f>
        <v>9.6590909090909083</v>
      </c>
      <c r="N13" s="128">
        <f>SUM(M13,,K13,I13)</f>
        <v>78.547979797979792</v>
      </c>
      <c r="O13" s="127"/>
      <c r="P13" s="126"/>
    </row>
    <row r="14" spans="1:16" x14ac:dyDescent="0.25">
      <c r="A14" s="135">
        <v>3</v>
      </c>
      <c r="B14" s="127" t="s">
        <v>781</v>
      </c>
      <c r="C14" s="126" t="s">
        <v>780</v>
      </c>
      <c r="D14" s="126" t="s">
        <v>779</v>
      </c>
      <c r="E14" s="126" t="s">
        <v>751</v>
      </c>
      <c r="F14" s="132" t="s">
        <v>90</v>
      </c>
      <c r="G14" s="134">
        <v>7</v>
      </c>
      <c r="H14" s="132">
        <v>8.5</v>
      </c>
      <c r="I14" s="171">
        <f>40*H14/9</f>
        <v>37.777777777777779</v>
      </c>
      <c r="J14" s="132">
        <v>77.599999999999994</v>
      </c>
      <c r="K14" s="131">
        <f>40*62.3/J14</f>
        <v>32.113402061855673</v>
      </c>
      <c r="L14" s="130">
        <v>18.25</v>
      </c>
      <c r="M14" s="129">
        <f>20*L14/44</f>
        <v>8.295454545454545</v>
      </c>
      <c r="N14" s="128">
        <f>SUM(M14,,K14,I14)</f>
        <v>78.186634385087999</v>
      </c>
      <c r="O14" s="127"/>
      <c r="P14" s="126"/>
    </row>
    <row r="15" spans="1:16" x14ac:dyDescent="0.25">
      <c r="A15" s="135">
        <v>4</v>
      </c>
      <c r="B15" s="127" t="s">
        <v>778</v>
      </c>
      <c r="C15" s="172" t="s">
        <v>777</v>
      </c>
      <c r="D15" s="126" t="s">
        <v>707</v>
      </c>
      <c r="E15" s="126" t="s">
        <v>776</v>
      </c>
      <c r="F15" s="132">
        <v>147</v>
      </c>
      <c r="G15" s="134">
        <v>7</v>
      </c>
      <c r="H15" s="132">
        <v>7.5</v>
      </c>
      <c r="I15" s="171">
        <f>40*H15/9</f>
        <v>33.333333333333336</v>
      </c>
      <c r="J15" s="132">
        <v>75.599999999999994</v>
      </c>
      <c r="K15" s="131">
        <f>40*62.3/J15</f>
        <v>32.962962962962962</v>
      </c>
      <c r="L15" s="130">
        <v>24.25</v>
      </c>
      <c r="M15" s="129">
        <f>20*L15/44</f>
        <v>11.022727272727273</v>
      </c>
      <c r="N15" s="128">
        <f>SUM(M15,,K15,I15)</f>
        <v>77.319023569023571</v>
      </c>
      <c r="O15" s="127"/>
      <c r="P15" s="126"/>
    </row>
    <row r="16" spans="1:16" x14ac:dyDescent="0.25">
      <c r="A16" s="135">
        <v>5</v>
      </c>
      <c r="B16" s="127" t="s">
        <v>775</v>
      </c>
      <c r="C16" s="126" t="s">
        <v>774</v>
      </c>
      <c r="D16" s="126" t="s">
        <v>773</v>
      </c>
      <c r="E16" s="126" t="s">
        <v>772</v>
      </c>
      <c r="F16" s="132">
        <v>115</v>
      </c>
      <c r="G16" s="134">
        <v>7</v>
      </c>
      <c r="H16" s="132">
        <v>7.5</v>
      </c>
      <c r="I16" s="171">
        <f>40*H16/9</f>
        <v>33.333333333333336</v>
      </c>
      <c r="J16" s="132">
        <v>71.099999999999994</v>
      </c>
      <c r="K16" s="131">
        <f>40*62.3/J16</f>
        <v>35.049226441631511</v>
      </c>
      <c r="L16" s="130">
        <v>19.25</v>
      </c>
      <c r="M16" s="129">
        <f>20*L16/44</f>
        <v>8.75</v>
      </c>
      <c r="N16" s="128">
        <f>SUM(M16,,K16,I16)</f>
        <v>77.132559774964847</v>
      </c>
      <c r="O16" s="127"/>
      <c r="P16" s="126"/>
    </row>
    <row r="17" spans="1:16" x14ac:dyDescent="0.25">
      <c r="A17" s="135">
        <v>6</v>
      </c>
      <c r="B17" s="127" t="s">
        <v>771</v>
      </c>
      <c r="C17" s="172" t="s">
        <v>770</v>
      </c>
      <c r="D17" s="126" t="s">
        <v>769</v>
      </c>
      <c r="E17" s="126" t="s">
        <v>718</v>
      </c>
      <c r="F17" s="132">
        <v>123</v>
      </c>
      <c r="G17" s="134">
        <v>7</v>
      </c>
      <c r="H17" s="132">
        <v>7</v>
      </c>
      <c r="I17" s="171">
        <f>40*H17/9</f>
        <v>31.111111111111111</v>
      </c>
      <c r="J17" s="132">
        <v>71.8</v>
      </c>
      <c r="K17" s="131">
        <f>40*62.3/J17</f>
        <v>34.707520891364901</v>
      </c>
      <c r="L17" s="130">
        <v>24.25</v>
      </c>
      <c r="M17" s="129">
        <f>20*L17/44</f>
        <v>11.022727272727273</v>
      </c>
      <c r="N17" s="128">
        <f>SUM(M17,,K17,I17)</f>
        <v>76.841359275203288</v>
      </c>
      <c r="O17" s="127"/>
      <c r="P17" s="126"/>
    </row>
    <row r="18" spans="1:16" x14ac:dyDescent="0.25">
      <c r="A18" s="135">
        <v>7</v>
      </c>
      <c r="B18" s="127" t="s">
        <v>768</v>
      </c>
      <c r="C18" s="172" t="s">
        <v>767</v>
      </c>
      <c r="D18" s="126" t="s">
        <v>766</v>
      </c>
      <c r="E18" s="126" t="s">
        <v>710</v>
      </c>
      <c r="F18" s="132" t="s">
        <v>581</v>
      </c>
      <c r="G18" s="134">
        <v>7</v>
      </c>
      <c r="H18" s="132">
        <v>9</v>
      </c>
      <c r="I18" s="171">
        <f>40*H18/9</f>
        <v>40</v>
      </c>
      <c r="J18" s="132">
        <v>92.3</v>
      </c>
      <c r="K18" s="131">
        <f>40*62.3/J18</f>
        <v>26.998916576381365</v>
      </c>
      <c r="L18" s="130">
        <v>20.25</v>
      </c>
      <c r="M18" s="129">
        <f>20*L18/44</f>
        <v>9.204545454545455</v>
      </c>
      <c r="N18" s="128">
        <f>SUM(M18,,K18,I18)</f>
        <v>76.203462030926829</v>
      </c>
      <c r="O18" s="127"/>
      <c r="P18" s="126"/>
    </row>
    <row r="19" spans="1:16" x14ac:dyDescent="0.25">
      <c r="A19" s="135">
        <v>8</v>
      </c>
      <c r="B19" s="127" t="s">
        <v>765</v>
      </c>
      <c r="C19" s="126" t="s">
        <v>764</v>
      </c>
      <c r="D19" s="126" t="s">
        <v>763</v>
      </c>
      <c r="E19" s="126" t="s">
        <v>759</v>
      </c>
      <c r="F19" s="132">
        <v>55</v>
      </c>
      <c r="G19" s="134">
        <v>7</v>
      </c>
      <c r="H19" s="132">
        <v>6</v>
      </c>
      <c r="I19" s="171">
        <f>40*H19/9</f>
        <v>26.666666666666668</v>
      </c>
      <c r="J19" s="132">
        <v>74.599999999999994</v>
      </c>
      <c r="K19" s="131">
        <f>40*62.3/J19</f>
        <v>33.404825737265419</v>
      </c>
      <c r="L19" s="130">
        <v>21.25</v>
      </c>
      <c r="M19" s="129">
        <f>20*L19/44</f>
        <v>9.6590909090909083</v>
      </c>
      <c r="N19" s="128">
        <f>SUM(M19,,K19,I19)</f>
        <v>69.73058331302299</v>
      </c>
      <c r="O19" s="127"/>
      <c r="P19" s="126"/>
    </row>
    <row r="20" spans="1:16" x14ac:dyDescent="0.25">
      <c r="A20" s="135">
        <v>9</v>
      </c>
      <c r="B20" s="127" t="s">
        <v>762</v>
      </c>
      <c r="C20" s="172" t="s">
        <v>761</v>
      </c>
      <c r="D20" s="126" t="s">
        <v>760</v>
      </c>
      <c r="E20" s="126" t="s">
        <v>759</v>
      </c>
      <c r="F20" s="132">
        <v>147</v>
      </c>
      <c r="G20" s="134">
        <v>7</v>
      </c>
      <c r="H20" s="132">
        <v>7.5</v>
      </c>
      <c r="I20" s="171">
        <f>40*H20/9</f>
        <v>33.333333333333336</v>
      </c>
      <c r="J20" s="132">
        <v>74</v>
      </c>
      <c r="K20" s="131">
        <f>40*62.3/J20</f>
        <v>33.675675675675677</v>
      </c>
      <c r="L20" s="130">
        <v>5.75</v>
      </c>
      <c r="M20" s="129">
        <f>20*L20/44</f>
        <v>2.6136363636363638</v>
      </c>
      <c r="N20" s="128">
        <f>SUM(M20,,K20,I20)</f>
        <v>69.62264537264538</v>
      </c>
      <c r="O20" s="127"/>
      <c r="P20" s="126"/>
    </row>
    <row r="21" spans="1:16" x14ac:dyDescent="0.25">
      <c r="A21" s="135">
        <v>10</v>
      </c>
      <c r="B21" s="127" t="s">
        <v>758</v>
      </c>
      <c r="C21" s="172" t="s">
        <v>757</v>
      </c>
      <c r="D21" s="126" t="s">
        <v>756</v>
      </c>
      <c r="E21" s="126" t="s">
        <v>755</v>
      </c>
      <c r="F21" s="132">
        <v>41</v>
      </c>
      <c r="G21" s="134">
        <v>7</v>
      </c>
      <c r="H21" s="132">
        <v>8</v>
      </c>
      <c r="I21" s="171">
        <f>40*H21/9</f>
        <v>35.555555555555557</v>
      </c>
      <c r="J21" s="132">
        <v>88.4</v>
      </c>
      <c r="K21" s="131">
        <f>40*62.3/J21</f>
        <v>28.190045248868778</v>
      </c>
      <c r="L21" s="130">
        <v>10.5</v>
      </c>
      <c r="M21" s="129">
        <f>20*L21/44</f>
        <v>4.7727272727272725</v>
      </c>
      <c r="N21" s="128">
        <f>SUM(M21,,K21,I21)</f>
        <v>68.518328077151608</v>
      </c>
      <c r="O21" s="127"/>
      <c r="P21" s="126"/>
    </row>
    <row r="22" spans="1:16" x14ac:dyDescent="0.25">
      <c r="A22" s="135">
        <v>11</v>
      </c>
      <c r="B22" s="127" t="s">
        <v>754</v>
      </c>
      <c r="C22" s="126" t="s">
        <v>753</v>
      </c>
      <c r="D22" s="126" t="s">
        <v>752</v>
      </c>
      <c r="E22" s="126" t="s">
        <v>751</v>
      </c>
      <c r="F22" s="132">
        <v>135</v>
      </c>
      <c r="G22" s="134">
        <v>7</v>
      </c>
      <c r="H22" s="132">
        <v>6.5</v>
      </c>
      <c r="I22" s="171">
        <f>40*H22/9</f>
        <v>28.888888888888889</v>
      </c>
      <c r="J22" s="132">
        <v>86.3</v>
      </c>
      <c r="K22" s="131">
        <f>40*62.3/J22</f>
        <v>28.876013904982621</v>
      </c>
      <c r="L22" s="130">
        <v>23.25</v>
      </c>
      <c r="M22" s="129">
        <f>20*L22/44</f>
        <v>10.568181818181818</v>
      </c>
      <c r="N22" s="128">
        <f>SUM(M22,,K22,I22)</f>
        <v>68.333084612053327</v>
      </c>
      <c r="O22" s="127"/>
      <c r="P22" s="126"/>
    </row>
    <row r="23" spans="1:16" x14ac:dyDescent="0.25">
      <c r="A23" s="135">
        <v>12</v>
      </c>
      <c r="B23" s="127" t="s">
        <v>750</v>
      </c>
      <c r="C23" s="126" t="s">
        <v>749</v>
      </c>
      <c r="D23" s="126" t="s">
        <v>748</v>
      </c>
      <c r="E23" s="126" t="s">
        <v>747</v>
      </c>
      <c r="F23" s="132">
        <v>120</v>
      </c>
      <c r="G23" s="134">
        <v>7</v>
      </c>
      <c r="H23" s="132">
        <v>8</v>
      </c>
      <c r="I23" s="171">
        <f>40*H23/9</f>
        <v>35.555555555555557</v>
      </c>
      <c r="J23" s="132">
        <v>105.6</v>
      </c>
      <c r="K23" s="131">
        <f>40*62.3/J23</f>
        <v>23.598484848484851</v>
      </c>
      <c r="L23" s="130">
        <v>17.5</v>
      </c>
      <c r="M23" s="129">
        <f>20*L23/44</f>
        <v>7.9545454545454541</v>
      </c>
      <c r="N23" s="128">
        <f>SUM(M23,,K23,I23)</f>
        <v>67.108585858585855</v>
      </c>
      <c r="O23" s="127"/>
      <c r="P23" s="126"/>
    </row>
    <row r="24" spans="1:16" x14ac:dyDescent="0.25">
      <c r="A24" s="135">
        <v>13</v>
      </c>
      <c r="B24" s="127" t="s">
        <v>746</v>
      </c>
      <c r="C24" s="126" t="s">
        <v>745</v>
      </c>
      <c r="D24" s="126" t="s">
        <v>744</v>
      </c>
      <c r="E24" s="126" t="s">
        <v>743</v>
      </c>
      <c r="F24" s="132">
        <v>145</v>
      </c>
      <c r="G24" s="134">
        <v>7</v>
      </c>
      <c r="H24" s="132">
        <v>7</v>
      </c>
      <c r="I24" s="171">
        <f>40*H24/9</f>
        <v>31.111111111111111</v>
      </c>
      <c r="J24" s="132">
        <v>86.5</v>
      </c>
      <c r="K24" s="131">
        <f>40*62.3/J24</f>
        <v>28.809248554913296</v>
      </c>
      <c r="L24" s="130">
        <v>15.25</v>
      </c>
      <c r="M24" s="129">
        <f>20*L24/44</f>
        <v>6.9318181818181817</v>
      </c>
      <c r="N24" s="128">
        <f>SUM(M24,,K24,I24)</f>
        <v>66.852177847842583</v>
      </c>
      <c r="O24" s="127"/>
      <c r="P24" s="126"/>
    </row>
    <row r="25" spans="1:16" x14ac:dyDescent="0.25">
      <c r="A25" s="135">
        <v>14</v>
      </c>
      <c r="B25" s="127" t="s">
        <v>742</v>
      </c>
      <c r="C25" s="126" t="s">
        <v>741</v>
      </c>
      <c r="D25" s="126" t="s">
        <v>735</v>
      </c>
      <c r="E25" s="126" t="s">
        <v>738</v>
      </c>
      <c r="F25" s="132">
        <v>162</v>
      </c>
      <c r="G25" s="134">
        <v>7</v>
      </c>
      <c r="H25" s="132">
        <v>7</v>
      </c>
      <c r="I25" s="171">
        <f>40*H25/9</f>
        <v>31.111111111111111</v>
      </c>
      <c r="J25" s="132">
        <v>96.4</v>
      </c>
      <c r="K25" s="131">
        <f>40*62.3/J25</f>
        <v>25.850622406639001</v>
      </c>
      <c r="L25" s="130">
        <v>19.25</v>
      </c>
      <c r="M25" s="129">
        <f>20*L25/44</f>
        <v>8.75</v>
      </c>
      <c r="N25" s="128">
        <f>SUM(M25,,K25,I25)</f>
        <v>65.711733517750119</v>
      </c>
      <c r="O25" s="127"/>
      <c r="P25" s="126"/>
    </row>
    <row r="26" spans="1:16" x14ac:dyDescent="0.25">
      <c r="A26" s="135">
        <v>15</v>
      </c>
      <c r="B26" s="127" t="s">
        <v>740</v>
      </c>
      <c r="C26" s="126" t="s">
        <v>739</v>
      </c>
      <c r="D26" s="126" t="s">
        <v>707</v>
      </c>
      <c r="E26" s="126" t="s">
        <v>738</v>
      </c>
      <c r="F26" s="132">
        <v>62</v>
      </c>
      <c r="G26" s="134">
        <v>7</v>
      </c>
      <c r="H26" s="132">
        <v>7</v>
      </c>
      <c r="I26" s="171">
        <f>40*H26/9</f>
        <v>31.111111111111111</v>
      </c>
      <c r="J26" s="132">
        <v>94.5</v>
      </c>
      <c r="K26" s="131">
        <f>40*62.3/J26</f>
        <v>26.37037037037037</v>
      </c>
      <c r="L26" s="130">
        <v>12.25</v>
      </c>
      <c r="M26" s="129">
        <f>20*L26/44</f>
        <v>5.5681818181818183</v>
      </c>
      <c r="N26" s="128">
        <f>SUM(M26,,K26,I26)</f>
        <v>63.049663299663294</v>
      </c>
      <c r="O26" s="127"/>
      <c r="P26" s="126"/>
    </row>
    <row r="27" spans="1:16" x14ac:dyDescent="0.25">
      <c r="A27" s="135">
        <v>16</v>
      </c>
      <c r="B27" s="127" t="s">
        <v>737</v>
      </c>
      <c r="C27" s="126" t="s">
        <v>736</v>
      </c>
      <c r="D27" s="126" t="s">
        <v>735</v>
      </c>
      <c r="E27" s="126" t="s">
        <v>734</v>
      </c>
      <c r="F27" s="132">
        <v>147</v>
      </c>
      <c r="G27" s="134">
        <v>7</v>
      </c>
      <c r="H27" s="132">
        <v>6.5</v>
      </c>
      <c r="I27" s="171">
        <f>40*H27/9</f>
        <v>28.888888888888889</v>
      </c>
      <c r="J27" s="132">
        <v>104.5</v>
      </c>
      <c r="K27" s="131">
        <f>40*62.3/J27</f>
        <v>23.846889952153109</v>
      </c>
      <c r="L27" s="130">
        <v>17.5</v>
      </c>
      <c r="M27" s="129">
        <f>20*L27/44</f>
        <v>7.9545454545454541</v>
      </c>
      <c r="N27" s="128">
        <f>SUM(M27,,K27,I27)</f>
        <v>60.690324295587452</v>
      </c>
      <c r="O27" s="127"/>
      <c r="P27" s="126"/>
    </row>
    <row r="28" spans="1:16" x14ac:dyDescent="0.25">
      <c r="A28" s="135">
        <v>17</v>
      </c>
      <c r="B28" s="127" t="s">
        <v>733</v>
      </c>
      <c r="C28" s="126" t="s">
        <v>732</v>
      </c>
      <c r="D28" s="126" t="s">
        <v>731</v>
      </c>
      <c r="E28" s="126" t="s">
        <v>730</v>
      </c>
      <c r="F28" s="132">
        <v>75</v>
      </c>
      <c r="G28" s="134">
        <v>7</v>
      </c>
      <c r="H28" s="132">
        <v>6</v>
      </c>
      <c r="I28" s="171">
        <f>40*H28/9</f>
        <v>26.666666666666668</v>
      </c>
      <c r="J28" s="132">
        <v>90</v>
      </c>
      <c r="K28" s="131">
        <f>40*62.3/J28</f>
        <v>27.68888888888889</v>
      </c>
      <c r="L28" s="130">
        <v>9.5</v>
      </c>
      <c r="M28" s="129">
        <f>20*L28/44</f>
        <v>4.3181818181818183</v>
      </c>
      <c r="N28" s="128">
        <f>SUM(M28,,K28,I28)</f>
        <v>58.673737373737382</v>
      </c>
      <c r="O28" s="127"/>
      <c r="P28" s="126"/>
    </row>
    <row r="29" spans="1:16" x14ac:dyDescent="0.25">
      <c r="A29" s="135">
        <v>18</v>
      </c>
      <c r="B29" s="127" t="s">
        <v>729</v>
      </c>
      <c r="C29" s="126" t="s">
        <v>728</v>
      </c>
      <c r="D29" s="126" t="s">
        <v>727</v>
      </c>
      <c r="E29" s="126" t="s">
        <v>726</v>
      </c>
      <c r="F29" s="132">
        <v>51</v>
      </c>
      <c r="G29" s="134">
        <v>7</v>
      </c>
      <c r="H29" s="132">
        <v>6</v>
      </c>
      <c r="I29" s="171">
        <f>40*H29/9</f>
        <v>26.666666666666668</v>
      </c>
      <c r="J29" s="132">
        <v>113.2</v>
      </c>
      <c r="K29" s="131">
        <f>40*62.3/J29</f>
        <v>22.014134275618375</v>
      </c>
      <c r="L29" s="130">
        <v>17.5</v>
      </c>
      <c r="M29" s="129">
        <f>20*L29/44</f>
        <v>7.9545454545454541</v>
      </c>
      <c r="N29" s="128">
        <f>SUM(M29,,K29,I29)</f>
        <v>56.635346396830499</v>
      </c>
      <c r="O29" s="127"/>
      <c r="P29" s="126"/>
    </row>
    <row r="30" spans="1:16" x14ac:dyDescent="0.25">
      <c r="A30" s="135">
        <v>19</v>
      </c>
      <c r="B30" s="127" t="s">
        <v>725</v>
      </c>
      <c r="C30" s="126" t="s">
        <v>724</v>
      </c>
      <c r="D30" s="126" t="s">
        <v>723</v>
      </c>
      <c r="E30" s="126" t="s">
        <v>722</v>
      </c>
      <c r="F30" s="132">
        <v>8</v>
      </c>
      <c r="G30" s="134">
        <v>7</v>
      </c>
      <c r="H30" s="132">
        <v>5</v>
      </c>
      <c r="I30" s="171">
        <f>40*H30/9</f>
        <v>22.222222222222221</v>
      </c>
      <c r="J30" s="132">
        <v>92.8</v>
      </c>
      <c r="K30" s="131">
        <f>40*62.3/J30</f>
        <v>26.853448275862071</v>
      </c>
      <c r="L30" s="130">
        <v>10.5</v>
      </c>
      <c r="M30" s="129">
        <f>20*L30/44</f>
        <v>4.7727272727272725</v>
      </c>
      <c r="N30" s="128">
        <f>SUM(M30,,K30,I30)</f>
        <v>53.848397770811566</v>
      </c>
      <c r="O30" s="127"/>
      <c r="P30" s="126"/>
    </row>
    <row r="31" spans="1:16" x14ac:dyDescent="0.25">
      <c r="A31" s="135">
        <v>20</v>
      </c>
      <c r="B31" s="127" t="s">
        <v>721</v>
      </c>
      <c r="C31" s="126" t="s">
        <v>720</v>
      </c>
      <c r="D31" s="126" t="s">
        <v>719</v>
      </c>
      <c r="E31" s="126" t="s">
        <v>718</v>
      </c>
      <c r="F31" s="132">
        <v>85</v>
      </c>
      <c r="G31" s="134">
        <v>7</v>
      </c>
      <c r="H31" s="132">
        <v>5.5</v>
      </c>
      <c r="I31" s="171">
        <f>40*H31/9</f>
        <v>24.444444444444443</v>
      </c>
      <c r="J31" s="132">
        <v>145.5</v>
      </c>
      <c r="K31" s="131">
        <f>40*62.3/J31</f>
        <v>17.127147766323024</v>
      </c>
      <c r="L31" s="130">
        <v>21.25</v>
      </c>
      <c r="M31" s="129">
        <f>20*L31/44</f>
        <v>9.6590909090909083</v>
      </c>
      <c r="N31" s="128">
        <f>SUM(M31,,K31,I31)</f>
        <v>51.230683119858377</v>
      </c>
      <c r="O31" s="127"/>
      <c r="P31" s="126"/>
    </row>
    <row r="32" spans="1:16" x14ac:dyDescent="0.25">
      <c r="A32" s="135">
        <v>21</v>
      </c>
      <c r="B32" s="127" t="s">
        <v>717</v>
      </c>
      <c r="C32" s="126" t="s">
        <v>716</v>
      </c>
      <c r="D32" s="126" t="s">
        <v>715</v>
      </c>
      <c r="E32" s="126" t="s">
        <v>714</v>
      </c>
      <c r="F32" s="132">
        <v>7</v>
      </c>
      <c r="G32" s="134">
        <v>7</v>
      </c>
      <c r="H32" s="132">
        <v>5.5</v>
      </c>
      <c r="I32" s="171">
        <f>40*H32/9</f>
        <v>24.444444444444443</v>
      </c>
      <c r="J32" s="132">
        <v>127</v>
      </c>
      <c r="K32" s="131">
        <f>40*62.3/J32</f>
        <v>19.622047244094489</v>
      </c>
      <c r="L32" s="130">
        <v>15.5</v>
      </c>
      <c r="M32" s="129">
        <f>20*L32/44</f>
        <v>7.0454545454545459</v>
      </c>
      <c r="N32" s="128">
        <f>SUM(M32,,K32,I32)</f>
        <v>51.111946233993478</v>
      </c>
      <c r="O32" s="127"/>
      <c r="P32" s="126"/>
    </row>
    <row r="33" spans="1:16" x14ac:dyDescent="0.25">
      <c r="A33" s="135">
        <v>22</v>
      </c>
      <c r="B33" s="127" t="s">
        <v>713</v>
      </c>
      <c r="C33" s="126" t="s">
        <v>712</v>
      </c>
      <c r="D33" s="126" t="s">
        <v>711</v>
      </c>
      <c r="E33" s="126" t="s">
        <v>710</v>
      </c>
      <c r="F33" s="132">
        <v>150</v>
      </c>
      <c r="G33" s="134">
        <v>7</v>
      </c>
      <c r="H33" s="132">
        <v>3.5</v>
      </c>
      <c r="I33" s="171">
        <f>40*H33/9</f>
        <v>15.555555555555555</v>
      </c>
      <c r="J33" s="132">
        <v>83.7</v>
      </c>
      <c r="K33" s="131">
        <f>40*62.3/J33</f>
        <v>29.772998805256869</v>
      </c>
      <c r="L33" s="130">
        <v>11.75</v>
      </c>
      <c r="M33" s="129">
        <f>20*L33/44</f>
        <v>5.3409090909090908</v>
      </c>
      <c r="N33" s="128">
        <f>SUM(M33,,K33,I33)</f>
        <v>50.669463451721519</v>
      </c>
      <c r="O33" s="127"/>
      <c r="P33" s="126"/>
    </row>
    <row r="34" spans="1:16" x14ac:dyDescent="0.25">
      <c r="A34" s="135">
        <v>23</v>
      </c>
      <c r="B34" s="136" t="s">
        <v>709</v>
      </c>
      <c r="C34" s="126" t="s">
        <v>708</v>
      </c>
      <c r="D34" s="126" t="s">
        <v>707</v>
      </c>
      <c r="E34" s="126" t="s">
        <v>706</v>
      </c>
      <c r="F34" s="132">
        <v>93</v>
      </c>
      <c r="G34" s="134">
        <v>7</v>
      </c>
      <c r="H34" s="133">
        <v>5.5</v>
      </c>
      <c r="I34" s="171">
        <f>40*H34/9</f>
        <v>24.444444444444443</v>
      </c>
      <c r="J34" s="133">
        <v>117.6</v>
      </c>
      <c r="K34" s="131">
        <f>40*62.3/J34</f>
        <v>21.19047619047619</v>
      </c>
      <c r="L34" s="133">
        <v>8.5</v>
      </c>
      <c r="M34" s="129">
        <f>20*L34/44</f>
        <v>3.8636363636363638</v>
      </c>
      <c r="N34" s="128">
        <f>SUM(M34,,K34,I34)</f>
        <v>49.498556998556992</v>
      </c>
      <c r="O34" s="127"/>
      <c r="P34" s="126"/>
    </row>
    <row r="35" spans="1:16" x14ac:dyDescent="0.25">
      <c r="I35" s="170"/>
      <c r="K35" s="169"/>
      <c r="M35" s="169"/>
      <c r="N35" s="168"/>
    </row>
    <row r="36" spans="1:16" x14ac:dyDescent="0.25">
      <c r="A36" s="123" t="s">
        <v>502</v>
      </c>
      <c r="E36" s="123" t="s">
        <v>501</v>
      </c>
    </row>
    <row r="37" spans="1:16" x14ac:dyDescent="0.25">
      <c r="A37" s="123" t="s">
        <v>500</v>
      </c>
      <c r="E37" s="123" t="s">
        <v>499</v>
      </c>
    </row>
    <row r="38" spans="1:16" x14ac:dyDescent="0.25">
      <c r="E38" s="123" t="s">
        <v>498</v>
      </c>
    </row>
    <row r="39" spans="1:16" x14ac:dyDescent="0.25">
      <c r="E39" s="123" t="s">
        <v>497</v>
      </c>
    </row>
    <row r="40" spans="1:16" x14ac:dyDescent="0.25">
      <c r="E40" s="123" t="s">
        <v>496</v>
      </c>
    </row>
    <row r="41" spans="1:16" x14ac:dyDescent="0.25">
      <c r="E41" s="123" t="s">
        <v>495</v>
      </c>
    </row>
    <row r="42" spans="1:16" x14ac:dyDescent="0.25">
      <c r="E42" s="123" t="s">
        <v>494</v>
      </c>
    </row>
    <row r="43" spans="1:16" x14ac:dyDescent="0.25">
      <c r="E43" s="123" t="s">
        <v>493</v>
      </c>
    </row>
    <row r="44" spans="1:16" x14ac:dyDescent="0.25">
      <c r="E44" s="123" t="s">
        <v>492</v>
      </c>
    </row>
    <row r="45" spans="1:16" x14ac:dyDescent="0.25">
      <c r="E45" s="123" t="s">
        <v>491</v>
      </c>
    </row>
  </sheetData>
  <mergeCells count="23">
    <mergeCell ref="N9:P10"/>
    <mergeCell ref="E9:E11"/>
    <mergeCell ref="F9:F11"/>
    <mergeCell ref="G9:G11"/>
    <mergeCell ref="A1:P1"/>
    <mergeCell ref="A2:P2"/>
    <mergeCell ref="E7:P7"/>
    <mergeCell ref="E8:P8"/>
    <mergeCell ref="H10:I10"/>
    <mergeCell ref="J10:K10"/>
    <mergeCell ref="A9:A11"/>
    <mergeCell ref="B9:B11"/>
    <mergeCell ref="C9:C11"/>
    <mergeCell ref="H9:K9"/>
    <mergeCell ref="L9:M10"/>
    <mergeCell ref="D9:D11"/>
    <mergeCell ref="E6:P6"/>
    <mergeCell ref="A3:C3"/>
    <mergeCell ref="E3:P3"/>
    <mergeCell ref="A4:D4"/>
    <mergeCell ref="E4:P4"/>
    <mergeCell ref="A5:C5"/>
    <mergeCell ref="E5:P5"/>
  </mergeCells>
  <conditionalFormatting sqref="C27:C28">
    <cfRule type="expression" dxfId="8" priority="1" stopIfTrue="1">
      <formula>AND(COUNTIF($C$3:$C$12, C27)+COUNTIF($C$14:$C$14, C27)&gt;1,NOT(ISBLANK(C27)))</formula>
    </cfRule>
    <cfRule type="expression" dxfId="7" priority="2" stopIfTrue="1">
      <formula>AND(COUNTIF($C$3:$C$12, C27)+COUNTIF($C$14:$C$14, C27)&gt;1,NOT(ISBLANK(C27)))</formula>
    </cfRule>
  </conditionalFormatting>
  <conditionalFormatting sqref="C12:C34">
    <cfRule type="duplicateValues" dxfId="6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PageLayoutView="80" workbookViewId="0">
      <selection activeCell="A2" sqref="A2:XFD2"/>
    </sheetView>
  </sheetViews>
  <sheetFormatPr defaultRowHeight="13.2" x14ac:dyDescent="0.25"/>
  <cols>
    <col min="1" max="1" width="5.109375" style="123" customWidth="1"/>
    <col min="2" max="2" width="10.33203125" style="123" customWidth="1"/>
    <col min="3" max="3" width="14.33203125" style="123" customWidth="1"/>
    <col min="4" max="4" width="11.33203125" style="123" customWidth="1"/>
    <col min="5" max="5" width="14.5546875" style="123" customWidth="1"/>
    <col min="6" max="6" width="6.6640625" style="123" customWidth="1"/>
    <col min="7" max="7" width="6" style="123" customWidth="1"/>
    <col min="8" max="8" width="9.33203125" style="123" customWidth="1"/>
    <col min="9" max="9" width="6" style="123" customWidth="1"/>
    <col min="10" max="10" width="9.5546875" style="123" customWidth="1"/>
    <col min="11" max="11" width="6.44140625" style="123" customWidth="1"/>
    <col min="12" max="12" width="9" style="123" customWidth="1"/>
    <col min="13" max="13" width="6.109375" style="123" customWidth="1"/>
    <col min="14" max="14" width="6" style="123" customWidth="1"/>
    <col min="15" max="16" width="6.5546875" style="123" customWidth="1"/>
    <col min="17" max="16384" width="8.88671875" style="123"/>
  </cols>
  <sheetData>
    <row r="1" spans="1:16" ht="16.5" customHeight="1" x14ac:dyDescent="0.25">
      <c r="A1" s="167" t="s">
        <v>626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7.25" customHeight="1" x14ac:dyDescent="0.25">
      <c r="A2" s="166" t="s">
        <v>885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7.25" customHeight="1" x14ac:dyDescent="0.25">
      <c r="A3" s="165" t="s">
        <v>625</v>
      </c>
      <c r="B3" s="165"/>
      <c r="C3" s="165"/>
      <c r="D3" s="164"/>
      <c r="E3" s="163" t="s">
        <v>624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7.25" customHeight="1" x14ac:dyDescent="0.25">
      <c r="A4" s="165" t="s">
        <v>623</v>
      </c>
      <c r="B4" s="165"/>
      <c r="C4" s="165"/>
      <c r="D4" s="165"/>
      <c r="E4" s="163" t="s">
        <v>114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7.25" customHeight="1" x14ac:dyDescent="0.25">
      <c r="A5" s="165" t="s">
        <v>622</v>
      </c>
      <c r="B5" s="165"/>
      <c r="C5" s="165"/>
      <c r="D5" s="164"/>
      <c r="E5" s="163" t="s">
        <v>621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7.25" customHeight="1" x14ac:dyDescent="0.25">
      <c r="A6" s="162" t="s">
        <v>620</v>
      </c>
      <c r="B6" s="162"/>
      <c r="C6" s="162"/>
      <c r="D6" s="162"/>
      <c r="E6" s="161">
        <v>8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5" customHeight="1" x14ac:dyDescent="0.25">
      <c r="A7" s="160" t="s">
        <v>619</v>
      </c>
      <c r="B7" s="124"/>
      <c r="C7" s="159"/>
      <c r="E7" s="158">
        <v>44903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ht="14.25" customHeight="1" x14ac:dyDescent="0.25">
      <c r="A8" s="124" t="s">
        <v>618</v>
      </c>
      <c r="B8" s="124"/>
      <c r="C8" s="124"/>
      <c r="E8" s="157">
        <v>100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42.75" customHeight="1" x14ac:dyDescent="0.25">
      <c r="A9" s="141" t="s">
        <v>434</v>
      </c>
      <c r="B9" s="148" t="s">
        <v>433</v>
      </c>
      <c r="C9" s="156" t="s">
        <v>617</v>
      </c>
      <c r="D9" s="156" t="s">
        <v>616</v>
      </c>
      <c r="E9" s="156" t="s">
        <v>615</v>
      </c>
      <c r="F9" s="156" t="s">
        <v>614</v>
      </c>
      <c r="G9" s="156" t="s">
        <v>613</v>
      </c>
      <c r="H9" s="155" t="s">
        <v>612</v>
      </c>
      <c r="I9" s="154"/>
      <c r="J9" s="154"/>
      <c r="K9" s="154"/>
      <c r="L9" s="153" t="s">
        <v>611</v>
      </c>
      <c r="M9" s="152"/>
      <c r="N9" s="151" t="s">
        <v>610</v>
      </c>
      <c r="O9" s="150"/>
      <c r="P9" s="149"/>
    </row>
    <row r="10" spans="1:16" ht="12.75" customHeight="1" x14ac:dyDescent="0.25">
      <c r="A10" s="141"/>
      <c r="B10" s="148"/>
      <c r="C10" s="147"/>
      <c r="D10" s="147"/>
      <c r="E10" s="147"/>
      <c r="F10" s="147"/>
      <c r="G10" s="147"/>
      <c r="H10" s="146" t="s">
        <v>1</v>
      </c>
      <c r="I10" s="145"/>
      <c r="J10" s="145" t="s">
        <v>705</v>
      </c>
      <c r="K10" s="145"/>
      <c r="L10" s="144"/>
      <c r="M10" s="142"/>
      <c r="N10" s="144"/>
      <c r="O10" s="143"/>
      <c r="P10" s="142"/>
    </row>
    <row r="11" spans="1:16" ht="40.5" customHeight="1" x14ac:dyDescent="0.25">
      <c r="A11" s="141"/>
      <c r="B11" s="140"/>
      <c r="C11" s="139"/>
      <c r="D11" s="139"/>
      <c r="E11" s="139"/>
      <c r="F11" s="139"/>
      <c r="G11" s="139"/>
      <c r="H11" s="138" t="s">
        <v>608</v>
      </c>
      <c r="I11" s="138" t="s">
        <v>607</v>
      </c>
      <c r="J11" s="138" t="s">
        <v>608</v>
      </c>
      <c r="K11" s="138" t="s">
        <v>607</v>
      </c>
      <c r="L11" s="138" t="s">
        <v>608</v>
      </c>
      <c r="M11" s="138" t="s">
        <v>607</v>
      </c>
      <c r="N11" s="137" t="s">
        <v>606</v>
      </c>
      <c r="O11" s="137" t="s">
        <v>605</v>
      </c>
      <c r="P11" s="137" t="s">
        <v>604</v>
      </c>
    </row>
    <row r="12" spans="1:16" x14ac:dyDescent="0.25">
      <c r="A12" s="135">
        <v>1</v>
      </c>
      <c r="B12" s="127" t="s">
        <v>704</v>
      </c>
      <c r="C12" s="126" t="s">
        <v>703</v>
      </c>
      <c r="D12" s="126" t="s">
        <v>669</v>
      </c>
      <c r="E12" s="126" t="s">
        <v>702</v>
      </c>
      <c r="F12" s="132">
        <v>63</v>
      </c>
      <c r="G12" s="134">
        <v>8</v>
      </c>
      <c r="H12" s="133">
        <v>9.8000000000000007</v>
      </c>
      <c r="I12" s="171">
        <f>40*H12/10</f>
        <v>39.200000000000003</v>
      </c>
      <c r="J12" s="132">
        <v>89</v>
      </c>
      <c r="K12" s="131">
        <f>40*89/J12</f>
        <v>40</v>
      </c>
      <c r="L12" s="130">
        <v>23.5</v>
      </c>
      <c r="M12" s="129">
        <f>20*L12/44</f>
        <v>10.681818181818182</v>
      </c>
      <c r="N12" s="128">
        <f>SUM(M12,K12,I12)</f>
        <v>89.881818181818176</v>
      </c>
      <c r="O12" s="127"/>
      <c r="P12" s="126"/>
    </row>
    <row r="13" spans="1:16" x14ac:dyDescent="0.25">
      <c r="A13" s="126">
        <v>2</v>
      </c>
      <c r="B13" s="127" t="s">
        <v>701</v>
      </c>
      <c r="C13" s="126" t="s">
        <v>700</v>
      </c>
      <c r="D13" s="126" t="s">
        <v>699</v>
      </c>
      <c r="E13" s="126" t="s">
        <v>698</v>
      </c>
      <c r="F13" s="132">
        <v>34</v>
      </c>
      <c r="G13" s="134">
        <v>8</v>
      </c>
      <c r="H13" s="133">
        <v>9.8000000000000007</v>
      </c>
      <c r="I13" s="171">
        <f>40*H13/10</f>
        <v>39.200000000000003</v>
      </c>
      <c r="J13" s="132">
        <v>99</v>
      </c>
      <c r="K13" s="131">
        <f>40*89/J13</f>
        <v>35.959595959595958</v>
      </c>
      <c r="L13" s="130">
        <v>23.75</v>
      </c>
      <c r="M13" s="129">
        <f>20*L13/44</f>
        <v>10.795454545454545</v>
      </c>
      <c r="N13" s="128">
        <f>SUM(M13,K13,I13)</f>
        <v>85.955050505050508</v>
      </c>
      <c r="O13" s="127"/>
      <c r="P13" s="126"/>
    </row>
    <row r="14" spans="1:16" x14ac:dyDescent="0.25">
      <c r="A14" s="135">
        <v>3</v>
      </c>
      <c r="B14" s="127" t="s">
        <v>697</v>
      </c>
      <c r="C14" s="126" t="s">
        <v>696</v>
      </c>
      <c r="D14" s="126" t="s">
        <v>695</v>
      </c>
      <c r="E14" s="126" t="s">
        <v>585</v>
      </c>
      <c r="F14" s="132">
        <v>61</v>
      </c>
      <c r="G14" s="134">
        <v>8</v>
      </c>
      <c r="H14" s="133">
        <v>9.1</v>
      </c>
      <c r="I14" s="171">
        <f>40*H14/10</f>
        <v>36.4</v>
      </c>
      <c r="J14" s="132">
        <v>120</v>
      </c>
      <c r="K14" s="131">
        <f>40*89/J14</f>
        <v>29.666666666666668</v>
      </c>
      <c r="L14" s="130">
        <v>28</v>
      </c>
      <c r="M14" s="129">
        <f>20*L14/44</f>
        <v>12.727272727272727</v>
      </c>
      <c r="N14" s="128">
        <f>SUM(M14,K14,I14)</f>
        <v>78.793939393939382</v>
      </c>
      <c r="O14" s="127"/>
      <c r="P14" s="126"/>
    </row>
    <row r="15" spans="1:16" x14ac:dyDescent="0.25">
      <c r="A15" s="126">
        <v>4</v>
      </c>
      <c r="B15" s="127" t="s">
        <v>694</v>
      </c>
      <c r="C15" s="126" t="s">
        <v>693</v>
      </c>
      <c r="D15" s="126" t="s">
        <v>672</v>
      </c>
      <c r="E15" s="126" t="s">
        <v>692</v>
      </c>
      <c r="F15" s="132">
        <v>7</v>
      </c>
      <c r="G15" s="134">
        <v>8</v>
      </c>
      <c r="H15" s="133">
        <v>9.6</v>
      </c>
      <c r="I15" s="171">
        <f>40*H15/10</f>
        <v>38.4</v>
      </c>
      <c r="J15" s="132">
        <v>119</v>
      </c>
      <c r="K15" s="131">
        <f>40*89/J15</f>
        <v>29.915966386554622</v>
      </c>
      <c r="L15" s="130">
        <v>22</v>
      </c>
      <c r="M15" s="129">
        <f>20*L15/44</f>
        <v>10</v>
      </c>
      <c r="N15" s="128">
        <f>SUM(M15,K15,I15)</f>
        <v>78.315966386554621</v>
      </c>
      <c r="O15" s="127"/>
      <c r="P15" s="126"/>
    </row>
    <row r="16" spans="1:16" x14ac:dyDescent="0.25">
      <c r="A16" s="135">
        <v>5</v>
      </c>
      <c r="B16" s="127" t="s">
        <v>691</v>
      </c>
      <c r="C16" s="126" t="s">
        <v>690</v>
      </c>
      <c r="D16" s="126" t="s">
        <v>586</v>
      </c>
      <c r="E16" s="126" t="s">
        <v>544</v>
      </c>
      <c r="F16" s="132">
        <v>47</v>
      </c>
      <c r="G16" s="134">
        <v>8</v>
      </c>
      <c r="H16" s="133">
        <v>8.3000000000000007</v>
      </c>
      <c r="I16" s="171">
        <f>40*H16/10</f>
        <v>33.200000000000003</v>
      </c>
      <c r="J16" s="132">
        <v>101</v>
      </c>
      <c r="K16" s="131">
        <f>40*89/J16</f>
        <v>35.24752475247525</v>
      </c>
      <c r="L16" s="130">
        <v>21.5</v>
      </c>
      <c r="M16" s="129">
        <f>20*L16/44</f>
        <v>9.7727272727272734</v>
      </c>
      <c r="N16" s="128">
        <f>SUM(M16,K16,I16)</f>
        <v>78.220252025202527</v>
      </c>
      <c r="O16" s="127"/>
      <c r="P16" s="126"/>
    </row>
    <row r="17" spans="1:16" x14ac:dyDescent="0.25">
      <c r="A17" s="126">
        <v>6</v>
      </c>
      <c r="B17" s="127" t="s">
        <v>689</v>
      </c>
      <c r="C17" s="126" t="s">
        <v>688</v>
      </c>
      <c r="D17" s="126" t="s">
        <v>516</v>
      </c>
      <c r="E17" s="126" t="s">
        <v>668</v>
      </c>
      <c r="F17" s="132">
        <v>62</v>
      </c>
      <c r="G17" s="134">
        <v>8</v>
      </c>
      <c r="H17" s="133">
        <v>9.4</v>
      </c>
      <c r="I17" s="171">
        <f>40*H17/10</f>
        <v>37.6</v>
      </c>
      <c r="J17" s="132">
        <v>107</v>
      </c>
      <c r="K17" s="131">
        <f>40*89/J17</f>
        <v>33.271028037383175</v>
      </c>
      <c r="L17" s="130">
        <v>15</v>
      </c>
      <c r="M17" s="129">
        <f>20*L17/44</f>
        <v>6.8181818181818183</v>
      </c>
      <c r="N17" s="128">
        <f>SUM(M17,K17,I17)</f>
        <v>77.689209855564997</v>
      </c>
      <c r="O17" s="127"/>
      <c r="P17" s="126"/>
    </row>
    <row r="18" spans="1:16" x14ac:dyDescent="0.25">
      <c r="A18" s="135">
        <v>7</v>
      </c>
      <c r="B18" s="127" t="s">
        <v>687</v>
      </c>
      <c r="C18" s="126" t="s">
        <v>686</v>
      </c>
      <c r="D18" s="126" t="s">
        <v>685</v>
      </c>
      <c r="E18" s="126" t="s">
        <v>684</v>
      </c>
      <c r="F18" s="132">
        <v>93</v>
      </c>
      <c r="G18" s="134">
        <v>8</v>
      </c>
      <c r="H18" s="133">
        <v>8.5</v>
      </c>
      <c r="I18" s="171">
        <f>40*H18/10</f>
        <v>34</v>
      </c>
      <c r="J18" s="132">
        <v>98</v>
      </c>
      <c r="K18" s="131">
        <f>40*89/J18</f>
        <v>36.326530612244895</v>
      </c>
      <c r="L18" s="130">
        <v>15.5</v>
      </c>
      <c r="M18" s="129">
        <f>20*L18/44</f>
        <v>7.0454545454545459</v>
      </c>
      <c r="N18" s="128">
        <f>SUM(M18,K18,I18)</f>
        <v>77.371985157699442</v>
      </c>
      <c r="O18" s="127"/>
      <c r="P18" s="126"/>
    </row>
    <row r="19" spans="1:16" x14ac:dyDescent="0.25">
      <c r="A19" s="126">
        <v>8</v>
      </c>
      <c r="B19" s="127" t="s">
        <v>683</v>
      </c>
      <c r="C19" s="126" t="s">
        <v>682</v>
      </c>
      <c r="D19" s="126" t="s">
        <v>594</v>
      </c>
      <c r="E19" s="126" t="s">
        <v>585</v>
      </c>
      <c r="F19" s="132">
        <v>62</v>
      </c>
      <c r="G19" s="134">
        <v>8</v>
      </c>
      <c r="H19" s="133">
        <v>9.4</v>
      </c>
      <c r="I19" s="171">
        <f>40*H19/10</f>
        <v>37.6</v>
      </c>
      <c r="J19" s="132">
        <v>124</v>
      </c>
      <c r="K19" s="131">
        <f>40*89/J19</f>
        <v>28.70967741935484</v>
      </c>
      <c r="L19" s="130">
        <v>23.75</v>
      </c>
      <c r="M19" s="129">
        <f>20*L19/44</f>
        <v>10.795454545454545</v>
      </c>
      <c r="N19" s="128">
        <f>SUM(M19,K19,I19)</f>
        <v>77.105131964809388</v>
      </c>
      <c r="O19" s="127"/>
      <c r="P19" s="126"/>
    </row>
    <row r="20" spans="1:16" x14ac:dyDescent="0.25">
      <c r="A20" s="135">
        <v>9</v>
      </c>
      <c r="B20" s="127" t="s">
        <v>681</v>
      </c>
      <c r="C20" s="126" t="s">
        <v>680</v>
      </c>
      <c r="D20" s="126" t="s">
        <v>669</v>
      </c>
      <c r="E20" s="126" t="s">
        <v>556</v>
      </c>
      <c r="F20" s="132">
        <v>118</v>
      </c>
      <c r="G20" s="134">
        <v>8</v>
      </c>
      <c r="H20" s="133">
        <v>9.6999999999999993</v>
      </c>
      <c r="I20" s="171">
        <f>40*H20/10</f>
        <v>38.799999999999997</v>
      </c>
      <c r="J20" s="132">
        <v>119</v>
      </c>
      <c r="K20" s="131">
        <f>40*89/J20</f>
        <v>29.915966386554622</v>
      </c>
      <c r="L20" s="130">
        <v>17.5</v>
      </c>
      <c r="M20" s="129">
        <f>20*L20/44</f>
        <v>7.9545454545454541</v>
      </c>
      <c r="N20" s="128">
        <f>SUM(M20,K20,I20)</f>
        <v>76.67051184110008</v>
      </c>
      <c r="O20" s="127"/>
      <c r="P20" s="126"/>
    </row>
    <row r="21" spans="1:16" x14ac:dyDescent="0.25">
      <c r="A21" s="126">
        <v>10</v>
      </c>
      <c r="B21" s="127" t="s">
        <v>679</v>
      </c>
      <c r="C21" s="126" t="s">
        <v>678</v>
      </c>
      <c r="D21" s="126" t="s">
        <v>677</v>
      </c>
      <c r="E21" s="126" t="s">
        <v>576</v>
      </c>
      <c r="F21" s="132">
        <v>69</v>
      </c>
      <c r="G21" s="134">
        <v>8</v>
      </c>
      <c r="H21" s="133">
        <v>9.8000000000000007</v>
      </c>
      <c r="I21" s="171">
        <f>40*H21/10</f>
        <v>39.200000000000003</v>
      </c>
      <c r="J21" s="132">
        <v>128</v>
      </c>
      <c r="K21" s="131">
        <f>40*89/J21</f>
        <v>27.8125</v>
      </c>
      <c r="L21" s="130">
        <v>19.75</v>
      </c>
      <c r="M21" s="129">
        <f>20*L21/44</f>
        <v>8.9772727272727266</v>
      </c>
      <c r="N21" s="128">
        <f>SUM(M21,K21,I21)</f>
        <v>75.989772727272737</v>
      </c>
      <c r="O21" s="127"/>
      <c r="P21" s="126"/>
    </row>
    <row r="22" spans="1:16" x14ac:dyDescent="0.25">
      <c r="A22" s="135">
        <v>11</v>
      </c>
      <c r="B22" s="136" t="s">
        <v>676</v>
      </c>
      <c r="C22" s="126" t="s">
        <v>675</v>
      </c>
      <c r="D22" s="126" t="s">
        <v>573</v>
      </c>
      <c r="E22" s="126" t="s">
        <v>519</v>
      </c>
      <c r="F22" s="132">
        <v>7</v>
      </c>
      <c r="G22" s="134">
        <v>8</v>
      </c>
      <c r="H22" s="133">
        <v>10</v>
      </c>
      <c r="I22" s="171">
        <f>40*H22/10</f>
        <v>40</v>
      </c>
      <c r="J22" s="133">
        <v>126</v>
      </c>
      <c r="K22" s="131">
        <f>40*89/J22</f>
        <v>28.253968253968253</v>
      </c>
      <c r="L22" s="133">
        <v>15.5</v>
      </c>
      <c r="M22" s="129">
        <f>20*L22/44</f>
        <v>7.0454545454545459</v>
      </c>
      <c r="N22" s="128">
        <f>SUM(M22,K22,I22)</f>
        <v>75.2994227994228</v>
      </c>
      <c r="O22" s="127"/>
      <c r="P22" s="126"/>
    </row>
    <row r="23" spans="1:16" x14ac:dyDescent="0.25">
      <c r="A23" s="126">
        <v>12</v>
      </c>
      <c r="B23" s="127" t="s">
        <v>674</v>
      </c>
      <c r="C23" s="126" t="s">
        <v>673</v>
      </c>
      <c r="D23" s="126" t="s">
        <v>672</v>
      </c>
      <c r="E23" s="126" t="s">
        <v>503</v>
      </c>
      <c r="F23" s="132">
        <v>122</v>
      </c>
      <c r="G23" s="134">
        <v>8</v>
      </c>
      <c r="H23" s="133">
        <v>9.9</v>
      </c>
      <c r="I23" s="171">
        <f>40*H23/10</f>
        <v>39.6</v>
      </c>
      <c r="J23" s="132">
        <v>126</v>
      </c>
      <c r="K23" s="131">
        <f>40*89/J23</f>
        <v>28.253968253968253</v>
      </c>
      <c r="L23" s="130">
        <v>16.25</v>
      </c>
      <c r="M23" s="129">
        <f>20*L23/44</f>
        <v>7.3863636363636367</v>
      </c>
      <c r="N23" s="128">
        <f>SUM(M23,K23,I23)</f>
        <v>75.240331890331902</v>
      </c>
      <c r="O23" s="127"/>
      <c r="P23" s="126"/>
    </row>
    <row r="24" spans="1:16" x14ac:dyDescent="0.25">
      <c r="A24" s="135">
        <v>13</v>
      </c>
      <c r="B24" s="127" t="s">
        <v>671</v>
      </c>
      <c r="C24" s="126" t="s">
        <v>670</v>
      </c>
      <c r="D24" s="126" t="s">
        <v>669</v>
      </c>
      <c r="E24" s="126" t="s">
        <v>668</v>
      </c>
      <c r="F24" s="132">
        <v>61</v>
      </c>
      <c r="G24" s="134">
        <v>8</v>
      </c>
      <c r="H24" s="133">
        <v>8</v>
      </c>
      <c r="I24" s="171">
        <f>40*H24/10</f>
        <v>32</v>
      </c>
      <c r="J24" s="132">
        <v>117</v>
      </c>
      <c r="K24" s="131">
        <f>40*89/J24</f>
        <v>30.427350427350426</v>
      </c>
      <c r="L24" s="130">
        <v>25.75</v>
      </c>
      <c r="M24" s="129">
        <f>20*L24/44</f>
        <v>11.704545454545455</v>
      </c>
      <c r="N24" s="128">
        <f>SUM(M24,K24,I24)</f>
        <v>74.131895881895872</v>
      </c>
      <c r="O24" s="127"/>
      <c r="P24" s="126"/>
    </row>
    <row r="25" spans="1:16" x14ac:dyDescent="0.25">
      <c r="A25" s="126">
        <v>14</v>
      </c>
      <c r="B25" s="127" t="s">
        <v>667</v>
      </c>
      <c r="C25" s="126" t="s">
        <v>666</v>
      </c>
      <c r="D25" s="126" t="s">
        <v>665</v>
      </c>
      <c r="E25" s="126" t="s">
        <v>519</v>
      </c>
      <c r="F25" s="132">
        <v>85</v>
      </c>
      <c r="G25" s="134">
        <v>8</v>
      </c>
      <c r="H25" s="133">
        <v>7.3</v>
      </c>
      <c r="I25" s="171">
        <f>40*H25/10</f>
        <v>29.2</v>
      </c>
      <c r="J25" s="132">
        <v>97</v>
      </c>
      <c r="K25" s="131">
        <f>40*89/J25</f>
        <v>36.701030927835049</v>
      </c>
      <c r="L25" s="130">
        <v>17.75</v>
      </c>
      <c r="M25" s="129">
        <f>20*L25/44</f>
        <v>8.0681818181818183</v>
      </c>
      <c r="N25" s="128">
        <f>SUM(M25,K25,I25)</f>
        <v>73.969212746016865</v>
      </c>
      <c r="O25" s="127"/>
      <c r="P25" s="126"/>
    </row>
    <row r="26" spans="1:16" x14ac:dyDescent="0.25">
      <c r="A26" s="135">
        <v>15</v>
      </c>
      <c r="B26" s="127" t="s">
        <v>664</v>
      </c>
      <c r="C26" s="126" t="s">
        <v>663</v>
      </c>
      <c r="D26" s="126" t="s">
        <v>632</v>
      </c>
      <c r="E26" s="126" t="s">
        <v>662</v>
      </c>
      <c r="F26" s="132" t="s">
        <v>581</v>
      </c>
      <c r="G26" s="134">
        <v>8</v>
      </c>
      <c r="H26" s="133">
        <v>9.8000000000000007</v>
      </c>
      <c r="I26" s="171">
        <f>40*H26/10</f>
        <v>39.200000000000003</v>
      </c>
      <c r="J26" s="132">
        <v>127</v>
      </c>
      <c r="K26" s="131">
        <f>40*89/J26</f>
        <v>28.031496062992126</v>
      </c>
      <c r="L26" s="130">
        <v>14.5</v>
      </c>
      <c r="M26" s="129">
        <f>20*L26/44</f>
        <v>6.5909090909090908</v>
      </c>
      <c r="N26" s="128">
        <f>SUM(M26,K26,I26)</f>
        <v>73.822405153901229</v>
      </c>
      <c r="O26" s="127"/>
      <c r="P26" s="126"/>
    </row>
    <row r="27" spans="1:16" x14ac:dyDescent="0.25">
      <c r="A27" s="126">
        <v>16</v>
      </c>
      <c r="B27" s="127" t="s">
        <v>661</v>
      </c>
      <c r="C27" s="126" t="s">
        <v>660</v>
      </c>
      <c r="D27" s="126" t="s">
        <v>530</v>
      </c>
      <c r="E27" s="126" t="s">
        <v>585</v>
      </c>
      <c r="F27" s="132">
        <v>62</v>
      </c>
      <c r="G27" s="134">
        <v>8</v>
      </c>
      <c r="H27" s="133">
        <v>9.6999999999999993</v>
      </c>
      <c r="I27" s="171">
        <f>40*H27/10</f>
        <v>38.799999999999997</v>
      </c>
      <c r="J27" s="132">
        <v>130</v>
      </c>
      <c r="K27" s="131">
        <f>40*89/J27</f>
        <v>27.384615384615383</v>
      </c>
      <c r="L27" s="130">
        <v>16.5</v>
      </c>
      <c r="M27" s="129">
        <f>20*L27/44</f>
        <v>7.5</v>
      </c>
      <c r="N27" s="128">
        <f>SUM(M27,K27,I27)</f>
        <v>73.684615384615384</v>
      </c>
      <c r="O27" s="127"/>
      <c r="P27" s="126"/>
    </row>
    <row r="28" spans="1:16" x14ac:dyDescent="0.25">
      <c r="A28" s="135">
        <v>17</v>
      </c>
      <c r="B28" s="127" t="s">
        <v>659</v>
      </c>
      <c r="C28" s="126" t="s">
        <v>658</v>
      </c>
      <c r="D28" s="126" t="s">
        <v>657</v>
      </c>
      <c r="E28" s="126" t="s">
        <v>515</v>
      </c>
      <c r="F28" s="132">
        <v>26</v>
      </c>
      <c r="G28" s="134">
        <v>8</v>
      </c>
      <c r="H28" s="133">
        <v>8.5</v>
      </c>
      <c r="I28" s="171">
        <f>40*H28/10</f>
        <v>34</v>
      </c>
      <c r="J28" s="132">
        <v>109</v>
      </c>
      <c r="K28" s="131">
        <f>40*89/J28</f>
        <v>32.660550458715598</v>
      </c>
      <c r="L28" s="130">
        <v>13.5</v>
      </c>
      <c r="M28" s="129">
        <f>20*L28/44</f>
        <v>6.1363636363636367</v>
      </c>
      <c r="N28" s="128">
        <f>SUM(M28,K28,I28)</f>
        <v>72.796914095079231</v>
      </c>
      <c r="O28" s="127"/>
      <c r="P28" s="126"/>
    </row>
    <row r="29" spans="1:16" x14ac:dyDescent="0.25">
      <c r="A29" s="126">
        <v>18</v>
      </c>
      <c r="B29" s="127" t="s">
        <v>656</v>
      </c>
      <c r="C29" s="126" t="s">
        <v>655</v>
      </c>
      <c r="D29" s="126" t="s">
        <v>594</v>
      </c>
      <c r="E29" s="126" t="s">
        <v>553</v>
      </c>
      <c r="F29" s="132">
        <v>34</v>
      </c>
      <c r="G29" s="134">
        <v>8</v>
      </c>
      <c r="H29" s="133">
        <v>7.9</v>
      </c>
      <c r="I29" s="171">
        <f>40*H29/10</f>
        <v>31.6</v>
      </c>
      <c r="J29" s="132">
        <v>116</v>
      </c>
      <c r="K29" s="131">
        <f>40*89/J29</f>
        <v>30.689655172413794</v>
      </c>
      <c r="L29" s="130">
        <v>20.25</v>
      </c>
      <c r="M29" s="129">
        <f>20*L29/44</f>
        <v>9.204545454545455</v>
      </c>
      <c r="N29" s="128">
        <f>SUM(M29,K29,I29)</f>
        <v>71.494200626959241</v>
      </c>
      <c r="O29" s="127"/>
      <c r="P29" s="126"/>
    </row>
    <row r="30" spans="1:16" x14ac:dyDescent="0.25">
      <c r="A30" s="135">
        <v>19</v>
      </c>
      <c r="B30" s="127" t="s">
        <v>654</v>
      </c>
      <c r="C30" s="126" t="s">
        <v>653</v>
      </c>
      <c r="D30" s="126" t="s">
        <v>652</v>
      </c>
      <c r="E30" s="126" t="s">
        <v>651</v>
      </c>
      <c r="F30" s="132">
        <v>55</v>
      </c>
      <c r="G30" s="134">
        <v>8</v>
      </c>
      <c r="H30" s="133">
        <v>6.5</v>
      </c>
      <c r="I30" s="171">
        <f>40*H30/10</f>
        <v>26</v>
      </c>
      <c r="J30" s="132">
        <v>97</v>
      </c>
      <c r="K30" s="131">
        <f>40*89/J30</f>
        <v>36.701030927835049</v>
      </c>
      <c r="L30" s="130">
        <v>18.25</v>
      </c>
      <c r="M30" s="129">
        <f>20*L30/44</f>
        <v>8.295454545454545</v>
      </c>
      <c r="N30" s="128">
        <f>SUM(M30,K30,I30)</f>
        <v>70.996485473289596</v>
      </c>
      <c r="O30" s="127"/>
      <c r="P30" s="126"/>
    </row>
    <row r="31" spans="1:16" x14ac:dyDescent="0.25">
      <c r="A31" s="126">
        <v>20</v>
      </c>
      <c r="B31" s="127" t="s">
        <v>650</v>
      </c>
      <c r="C31" s="126" t="s">
        <v>649</v>
      </c>
      <c r="D31" s="126" t="s">
        <v>648</v>
      </c>
      <c r="E31" s="126" t="s">
        <v>647</v>
      </c>
      <c r="F31" s="132">
        <v>101</v>
      </c>
      <c r="G31" s="134">
        <v>8</v>
      </c>
      <c r="H31" s="133">
        <v>7.8</v>
      </c>
      <c r="I31" s="171">
        <f>40*H31/10</f>
        <v>31.2</v>
      </c>
      <c r="J31" s="132">
        <v>115</v>
      </c>
      <c r="K31" s="131">
        <f>40*89/J31</f>
        <v>30.956521739130434</v>
      </c>
      <c r="L31" s="130">
        <v>15.75</v>
      </c>
      <c r="M31" s="129">
        <f>20*L31/44</f>
        <v>7.1590909090909092</v>
      </c>
      <c r="N31" s="128">
        <f>SUM(M31,K31,I31)</f>
        <v>69.315612648221347</v>
      </c>
      <c r="O31" s="127"/>
      <c r="P31" s="126"/>
    </row>
    <row r="32" spans="1:16" x14ac:dyDescent="0.25">
      <c r="A32" s="135">
        <v>21</v>
      </c>
      <c r="B32" s="127" t="s">
        <v>646</v>
      </c>
      <c r="C32" s="126" t="s">
        <v>645</v>
      </c>
      <c r="D32" s="126" t="s">
        <v>545</v>
      </c>
      <c r="E32" s="126" t="s">
        <v>644</v>
      </c>
      <c r="F32" s="132">
        <v>5</v>
      </c>
      <c r="G32" s="134">
        <v>8</v>
      </c>
      <c r="H32" s="133">
        <v>5</v>
      </c>
      <c r="I32" s="171">
        <f>40*H32/10</f>
        <v>20</v>
      </c>
      <c r="J32" s="132">
        <v>97</v>
      </c>
      <c r="K32" s="131">
        <f>40*89/J32</f>
        <v>36.701030927835049</v>
      </c>
      <c r="L32" s="130">
        <v>20</v>
      </c>
      <c r="M32" s="129">
        <f>20*L32/44</f>
        <v>9.0909090909090917</v>
      </c>
      <c r="N32" s="128">
        <f>SUM(M32,K32,I32)</f>
        <v>65.791940018744143</v>
      </c>
      <c r="O32" s="127"/>
      <c r="P32" s="126"/>
    </row>
    <row r="33" spans="1:16" x14ac:dyDescent="0.25">
      <c r="A33" s="126">
        <v>22</v>
      </c>
      <c r="B33" s="127" t="s">
        <v>643</v>
      </c>
      <c r="C33" s="126" t="s">
        <v>642</v>
      </c>
      <c r="D33" s="126" t="s">
        <v>597</v>
      </c>
      <c r="E33" s="126" t="s">
        <v>515</v>
      </c>
      <c r="F33" s="132">
        <v>162</v>
      </c>
      <c r="G33" s="134">
        <v>8</v>
      </c>
      <c r="H33" s="133">
        <v>7</v>
      </c>
      <c r="I33" s="171">
        <f>40*H33/10</f>
        <v>28</v>
      </c>
      <c r="J33" s="132">
        <v>108</v>
      </c>
      <c r="K33" s="131">
        <f>40*89/J33</f>
        <v>32.962962962962962</v>
      </c>
      <c r="L33" s="130">
        <v>8.5</v>
      </c>
      <c r="M33" s="129">
        <f>20*L33/44</f>
        <v>3.8636363636363638</v>
      </c>
      <c r="N33" s="128">
        <f>SUM(M33,K33,I33)</f>
        <v>64.826599326599336</v>
      </c>
      <c r="O33" s="127"/>
      <c r="P33" s="126"/>
    </row>
    <row r="34" spans="1:16" x14ac:dyDescent="0.25">
      <c r="A34" s="135">
        <v>23</v>
      </c>
      <c r="B34" s="127" t="s">
        <v>641</v>
      </c>
      <c r="C34" s="126" t="s">
        <v>640</v>
      </c>
      <c r="D34" s="126" t="s">
        <v>541</v>
      </c>
      <c r="E34" s="126" t="s">
        <v>585</v>
      </c>
      <c r="F34" s="132">
        <v>101</v>
      </c>
      <c r="G34" s="134">
        <v>8</v>
      </c>
      <c r="H34" s="133">
        <v>5</v>
      </c>
      <c r="I34" s="171">
        <f>40*H34/10</f>
        <v>20</v>
      </c>
      <c r="J34" s="132">
        <v>106</v>
      </c>
      <c r="K34" s="131">
        <f>40*89/J34</f>
        <v>33.584905660377359</v>
      </c>
      <c r="L34" s="130">
        <v>21.75</v>
      </c>
      <c r="M34" s="129">
        <f>20*L34/44</f>
        <v>9.8863636363636367</v>
      </c>
      <c r="N34" s="128">
        <f>SUM(M34,K34,I34)</f>
        <v>63.471269296740999</v>
      </c>
      <c r="O34" s="127"/>
      <c r="P34" s="126"/>
    </row>
    <row r="35" spans="1:16" x14ac:dyDescent="0.25">
      <c r="A35" s="126">
        <v>24</v>
      </c>
      <c r="B35" s="127" t="s">
        <v>639</v>
      </c>
      <c r="C35" s="126" t="s">
        <v>638</v>
      </c>
      <c r="D35" s="126" t="s">
        <v>537</v>
      </c>
      <c r="E35" s="126" t="s">
        <v>553</v>
      </c>
      <c r="F35" s="132">
        <v>142</v>
      </c>
      <c r="G35" s="134">
        <v>8</v>
      </c>
      <c r="H35" s="133">
        <v>6</v>
      </c>
      <c r="I35" s="171">
        <f>40*H35/10</f>
        <v>24</v>
      </c>
      <c r="J35" s="132">
        <v>107</v>
      </c>
      <c r="K35" s="131">
        <f>40*89/J35</f>
        <v>33.271028037383175</v>
      </c>
      <c r="L35" s="130">
        <v>13.5</v>
      </c>
      <c r="M35" s="129">
        <f>20*L35/44</f>
        <v>6.1363636363636367</v>
      </c>
      <c r="N35" s="128">
        <f>SUM(M35,K35,I35)</f>
        <v>63.407391673746815</v>
      </c>
      <c r="O35" s="127"/>
      <c r="P35" s="126"/>
    </row>
    <row r="36" spans="1:16" x14ac:dyDescent="0.25">
      <c r="A36" s="135">
        <v>25</v>
      </c>
      <c r="B36" s="127" t="s">
        <v>637</v>
      </c>
      <c r="C36" s="126" t="s">
        <v>636</v>
      </c>
      <c r="D36" s="126" t="s">
        <v>635</v>
      </c>
      <c r="E36" s="126" t="s">
        <v>556</v>
      </c>
      <c r="F36" s="132">
        <v>118</v>
      </c>
      <c r="G36" s="134">
        <v>8</v>
      </c>
      <c r="H36" s="133">
        <v>6.5</v>
      </c>
      <c r="I36" s="171">
        <f>40*H36/10</f>
        <v>26</v>
      </c>
      <c r="J36" s="132">
        <v>130</v>
      </c>
      <c r="K36" s="131">
        <f>40*89/J36</f>
        <v>27.384615384615383</v>
      </c>
      <c r="L36" s="130">
        <v>16.5</v>
      </c>
      <c r="M36" s="129">
        <f>20*L36/44</f>
        <v>7.5</v>
      </c>
      <c r="N36" s="128">
        <f>SUM(M36,K36,I36)</f>
        <v>60.884615384615387</v>
      </c>
      <c r="O36" s="127"/>
      <c r="P36" s="126"/>
    </row>
    <row r="37" spans="1:16" x14ac:dyDescent="0.25">
      <c r="A37" s="126">
        <v>26</v>
      </c>
      <c r="B37" s="127" t="s">
        <v>634</v>
      </c>
      <c r="C37" s="126" t="s">
        <v>633</v>
      </c>
      <c r="D37" s="126" t="s">
        <v>632</v>
      </c>
      <c r="E37" s="126" t="s">
        <v>527</v>
      </c>
      <c r="F37" s="132">
        <v>101</v>
      </c>
      <c r="G37" s="134">
        <v>8</v>
      </c>
      <c r="H37" s="133">
        <v>5</v>
      </c>
      <c r="I37" s="171">
        <f>40*H37/10</f>
        <v>20</v>
      </c>
      <c r="J37" s="132">
        <v>113</v>
      </c>
      <c r="K37" s="131">
        <f>40*89/J37</f>
        <v>31.504424778761063</v>
      </c>
      <c r="L37" s="130">
        <v>16</v>
      </c>
      <c r="M37" s="129">
        <f>20*L37/44</f>
        <v>7.2727272727272725</v>
      </c>
      <c r="N37" s="128">
        <f>SUM(M37,K37,I37)</f>
        <v>58.777152051488336</v>
      </c>
      <c r="O37" s="127"/>
      <c r="P37" s="126"/>
    </row>
    <row r="38" spans="1:16" x14ac:dyDescent="0.25">
      <c r="A38" s="135">
        <v>27</v>
      </c>
      <c r="B38" s="127" t="s">
        <v>631</v>
      </c>
      <c r="C38" s="126" t="s">
        <v>630</v>
      </c>
      <c r="D38" s="126" t="s">
        <v>597</v>
      </c>
      <c r="E38" s="126" t="s">
        <v>629</v>
      </c>
      <c r="F38" s="132">
        <v>118</v>
      </c>
      <c r="G38" s="134">
        <v>8</v>
      </c>
      <c r="H38" s="133">
        <v>4.2</v>
      </c>
      <c r="I38" s="171">
        <f>40*H38/10</f>
        <v>16.8</v>
      </c>
      <c r="J38" s="132">
        <v>123</v>
      </c>
      <c r="K38" s="131">
        <f>40*89/J38</f>
        <v>28.943089430894307</v>
      </c>
      <c r="L38" s="130">
        <v>14.25</v>
      </c>
      <c r="M38" s="129">
        <f>20*L38/44</f>
        <v>6.4772727272727275</v>
      </c>
      <c r="N38" s="128">
        <f>SUM(M38,K38,I38)</f>
        <v>52.220362158167035</v>
      </c>
      <c r="O38" s="127"/>
      <c r="P38" s="126"/>
    </row>
    <row r="39" spans="1:16" x14ac:dyDescent="0.25">
      <c r="A39" s="126">
        <v>28</v>
      </c>
      <c r="B39" s="127" t="s">
        <v>628</v>
      </c>
      <c r="C39" s="126" t="s">
        <v>627</v>
      </c>
      <c r="D39" s="126" t="s">
        <v>516</v>
      </c>
      <c r="E39" s="126" t="s">
        <v>519</v>
      </c>
      <c r="F39" s="132">
        <v>8</v>
      </c>
      <c r="G39" s="134">
        <v>8</v>
      </c>
      <c r="H39" s="133">
        <v>4</v>
      </c>
      <c r="I39" s="171">
        <f>40*H39/10</f>
        <v>16</v>
      </c>
      <c r="J39" s="132">
        <v>129</v>
      </c>
      <c r="K39" s="131">
        <f>40*89/J39</f>
        <v>27.596899224806201</v>
      </c>
      <c r="L39" s="130">
        <v>12.25</v>
      </c>
      <c r="M39" s="129">
        <f>20*L39/44</f>
        <v>5.5681818181818183</v>
      </c>
      <c r="N39" s="128">
        <f>SUM(M39,K39,I39)</f>
        <v>49.165081042988021</v>
      </c>
      <c r="O39" s="127"/>
      <c r="P39" s="126"/>
    </row>
    <row r="40" spans="1:16" x14ac:dyDescent="0.25">
      <c r="I40" s="170"/>
      <c r="K40" s="169"/>
      <c r="M40" s="169"/>
      <c r="N40" s="168"/>
    </row>
    <row r="41" spans="1:16" x14ac:dyDescent="0.25">
      <c r="A41" s="123" t="s">
        <v>502</v>
      </c>
      <c r="E41" s="123" t="s">
        <v>501</v>
      </c>
    </row>
    <row r="42" spans="1:16" x14ac:dyDescent="0.25">
      <c r="A42" s="123" t="s">
        <v>500</v>
      </c>
      <c r="E42" s="123" t="s">
        <v>499</v>
      </c>
    </row>
    <row r="43" spans="1:16" x14ac:dyDescent="0.25">
      <c r="E43" s="123" t="s">
        <v>498</v>
      </c>
    </row>
    <row r="44" spans="1:16" x14ac:dyDescent="0.25">
      <c r="E44" s="123" t="s">
        <v>497</v>
      </c>
    </row>
    <row r="45" spans="1:16" x14ac:dyDescent="0.25">
      <c r="E45" s="123" t="s">
        <v>496</v>
      </c>
    </row>
    <row r="46" spans="1:16" x14ac:dyDescent="0.25">
      <c r="E46" s="123" t="s">
        <v>495</v>
      </c>
    </row>
    <row r="47" spans="1:16" x14ac:dyDescent="0.25">
      <c r="E47" s="123" t="s">
        <v>494</v>
      </c>
    </row>
    <row r="48" spans="1:16" x14ac:dyDescent="0.25">
      <c r="E48" s="123" t="s">
        <v>493</v>
      </c>
    </row>
    <row r="49" spans="5:5" x14ac:dyDescent="0.25">
      <c r="E49" s="123" t="s">
        <v>492</v>
      </c>
    </row>
    <row r="50" spans="5:5" x14ac:dyDescent="0.25">
      <c r="E50" s="123" t="s">
        <v>491</v>
      </c>
    </row>
  </sheetData>
  <mergeCells count="23">
    <mergeCell ref="A1:P1"/>
    <mergeCell ref="A2:P2"/>
    <mergeCell ref="A3:C3"/>
    <mergeCell ref="E3:P3"/>
    <mergeCell ref="A4:D4"/>
    <mergeCell ref="E4:P4"/>
    <mergeCell ref="A5:C5"/>
    <mergeCell ref="E5:P5"/>
    <mergeCell ref="E6:P6"/>
    <mergeCell ref="E7:P7"/>
    <mergeCell ref="E8:P8"/>
    <mergeCell ref="A9:A11"/>
    <mergeCell ref="B9:B11"/>
    <mergeCell ref="C9:C11"/>
    <mergeCell ref="D9:D11"/>
    <mergeCell ref="E9:E11"/>
    <mergeCell ref="F9:F11"/>
    <mergeCell ref="G9:G11"/>
    <mergeCell ref="H9:K9"/>
    <mergeCell ref="L9:M10"/>
    <mergeCell ref="N9:P10"/>
    <mergeCell ref="H10:I10"/>
    <mergeCell ref="J10:K10"/>
  </mergeCells>
  <conditionalFormatting sqref="C27:C28">
    <cfRule type="expression" dxfId="5" priority="1" stopIfTrue="1">
      <formula>AND(COUNTIF($C$3:$C$12, C27)+COUNTIF($C$14:$C$14, C27)&gt;1,NOT(ISBLANK(C27)))</formula>
    </cfRule>
    <cfRule type="expression" dxfId="4" priority="2" stopIfTrue="1">
      <formula>AND(COUNTIF($C$3:$C$12, C27)+COUNTIF($C$14:$C$14, C27)&gt;1,NOT(ISBLANK(C27)))</formula>
    </cfRule>
  </conditionalFormatting>
  <conditionalFormatting sqref="C12:C39">
    <cfRule type="duplicateValues" dxfId="3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zoomScalePageLayoutView="80" workbookViewId="0">
      <selection activeCell="A2" sqref="A2:XFD2"/>
    </sheetView>
  </sheetViews>
  <sheetFormatPr defaultRowHeight="13.2" x14ac:dyDescent="0.25"/>
  <cols>
    <col min="1" max="1" width="5.109375" style="123" customWidth="1"/>
    <col min="2" max="2" width="10.33203125" style="123" customWidth="1"/>
    <col min="3" max="3" width="14.33203125" style="123" customWidth="1"/>
    <col min="4" max="4" width="11.33203125" style="123" customWidth="1"/>
    <col min="5" max="5" width="14.5546875" style="123" customWidth="1"/>
    <col min="6" max="6" width="6.6640625" style="123" customWidth="1"/>
    <col min="7" max="7" width="6" style="123" customWidth="1"/>
    <col min="8" max="8" width="9.33203125" style="123" customWidth="1"/>
    <col min="9" max="9" width="6" style="123" customWidth="1"/>
    <col min="10" max="10" width="7.5546875" style="123" customWidth="1"/>
    <col min="11" max="11" width="11.6640625" style="123" customWidth="1"/>
    <col min="12" max="12" width="7.33203125" style="123" customWidth="1"/>
    <col min="13" max="13" width="8" style="123" customWidth="1"/>
    <col min="14" max="14" width="11" style="123" customWidth="1"/>
    <col min="15" max="16" width="6.5546875" style="123" customWidth="1"/>
    <col min="17" max="16384" width="8.88671875" style="123"/>
  </cols>
  <sheetData>
    <row r="1" spans="1:16" ht="16.5" customHeight="1" x14ac:dyDescent="0.25">
      <c r="A1" s="167" t="s">
        <v>626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7.25" customHeight="1" x14ac:dyDescent="0.25">
      <c r="A2" s="166" t="s">
        <v>885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7.25" customHeight="1" x14ac:dyDescent="0.25">
      <c r="A3" s="165" t="s">
        <v>625</v>
      </c>
      <c r="B3" s="165"/>
      <c r="C3" s="165"/>
      <c r="D3" s="164"/>
      <c r="E3" s="163" t="s">
        <v>624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7.25" customHeight="1" x14ac:dyDescent="0.25">
      <c r="A4" s="165" t="s">
        <v>623</v>
      </c>
      <c r="B4" s="165"/>
      <c r="C4" s="165"/>
      <c r="D4" s="165"/>
      <c r="E4" s="163" t="s">
        <v>114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7.25" customHeight="1" x14ac:dyDescent="0.25">
      <c r="A5" s="165" t="s">
        <v>622</v>
      </c>
      <c r="B5" s="165"/>
      <c r="C5" s="165"/>
      <c r="D5" s="164"/>
      <c r="E5" s="163" t="s">
        <v>621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7.25" customHeight="1" x14ac:dyDescent="0.25">
      <c r="A6" s="162" t="s">
        <v>620</v>
      </c>
      <c r="B6" s="162"/>
      <c r="C6" s="162"/>
      <c r="D6" s="162"/>
      <c r="E6" s="161">
        <v>8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5" customHeight="1" x14ac:dyDescent="0.25">
      <c r="A7" s="160" t="s">
        <v>619</v>
      </c>
      <c r="B7" s="124"/>
      <c r="C7" s="159"/>
      <c r="E7" s="158">
        <v>44903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</row>
    <row r="8" spans="1:16" ht="14.25" customHeight="1" x14ac:dyDescent="0.25">
      <c r="A8" s="124" t="s">
        <v>618</v>
      </c>
      <c r="B8" s="124"/>
      <c r="C8" s="124"/>
      <c r="E8" s="157">
        <v>100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42.75" customHeight="1" x14ac:dyDescent="0.25">
      <c r="A9" s="141" t="s">
        <v>434</v>
      </c>
      <c r="B9" s="148" t="s">
        <v>433</v>
      </c>
      <c r="C9" s="156" t="s">
        <v>617</v>
      </c>
      <c r="D9" s="156" t="s">
        <v>616</v>
      </c>
      <c r="E9" s="156" t="s">
        <v>615</v>
      </c>
      <c r="F9" s="156" t="s">
        <v>614</v>
      </c>
      <c r="G9" s="156" t="s">
        <v>613</v>
      </c>
      <c r="H9" s="155" t="s">
        <v>612</v>
      </c>
      <c r="I9" s="154"/>
      <c r="J9" s="154"/>
      <c r="K9" s="154"/>
      <c r="L9" s="153" t="s">
        <v>611</v>
      </c>
      <c r="M9" s="152"/>
      <c r="N9" s="151" t="s">
        <v>610</v>
      </c>
      <c r="O9" s="150"/>
      <c r="P9" s="149"/>
    </row>
    <row r="10" spans="1:16" ht="12.75" customHeight="1" x14ac:dyDescent="0.25">
      <c r="A10" s="141"/>
      <c r="B10" s="148"/>
      <c r="C10" s="147"/>
      <c r="D10" s="147"/>
      <c r="E10" s="147"/>
      <c r="F10" s="147"/>
      <c r="G10" s="147"/>
      <c r="H10" s="146" t="s">
        <v>1</v>
      </c>
      <c r="I10" s="145"/>
      <c r="J10" s="145" t="s">
        <v>14</v>
      </c>
      <c r="K10" s="145"/>
      <c r="L10" s="144"/>
      <c r="M10" s="142"/>
      <c r="N10" s="144"/>
      <c r="O10" s="143"/>
      <c r="P10" s="142"/>
    </row>
    <row r="11" spans="1:16" ht="40.5" customHeight="1" x14ac:dyDescent="0.25">
      <c r="A11" s="141"/>
      <c r="B11" s="140"/>
      <c r="C11" s="139"/>
      <c r="D11" s="139"/>
      <c r="E11" s="139"/>
      <c r="F11" s="139"/>
      <c r="G11" s="139"/>
      <c r="H11" s="138" t="s">
        <v>608</v>
      </c>
      <c r="I11" s="138" t="s">
        <v>607</v>
      </c>
      <c r="J11" s="138" t="s">
        <v>608</v>
      </c>
      <c r="K11" s="138" t="s">
        <v>607</v>
      </c>
      <c r="L11" s="138" t="s">
        <v>608</v>
      </c>
      <c r="M11" s="138" t="s">
        <v>607</v>
      </c>
      <c r="N11" s="137" t="s">
        <v>606</v>
      </c>
      <c r="O11" s="137" t="s">
        <v>605</v>
      </c>
      <c r="P11" s="137" t="s">
        <v>604</v>
      </c>
    </row>
    <row r="12" spans="1:16" x14ac:dyDescent="0.25">
      <c r="A12" s="135">
        <v>1</v>
      </c>
      <c r="B12" s="127" t="s">
        <v>881</v>
      </c>
      <c r="C12" s="126" t="s">
        <v>880</v>
      </c>
      <c r="D12" s="126" t="s">
        <v>813</v>
      </c>
      <c r="E12" s="126" t="s">
        <v>879</v>
      </c>
      <c r="F12" s="132">
        <v>7</v>
      </c>
      <c r="G12" s="134">
        <v>8</v>
      </c>
      <c r="H12" s="132">
        <v>8.9</v>
      </c>
      <c r="I12" s="171">
        <f>40*H12/9.5</f>
        <v>37.473684210526315</v>
      </c>
      <c r="J12" s="132">
        <v>53.6</v>
      </c>
      <c r="K12" s="131">
        <f>40*53.6/J12</f>
        <v>40</v>
      </c>
      <c r="L12" s="130">
        <v>19</v>
      </c>
      <c r="M12" s="129">
        <f>20*L12/44</f>
        <v>8.6363636363636367</v>
      </c>
      <c r="N12" s="128">
        <f>SUM(M12,,K12,I12)</f>
        <v>86.110047846889955</v>
      </c>
      <c r="O12" s="127"/>
      <c r="P12" s="126"/>
    </row>
    <row r="13" spans="1:16" x14ac:dyDescent="0.25">
      <c r="A13" s="126">
        <v>2</v>
      </c>
      <c r="B13" s="127" t="s">
        <v>878</v>
      </c>
      <c r="C13" s="126" t="s">
        <v>877</v>
      </c>
      <c r="D13" s="126" t="s">
        <v>711</v>
      </c>
      <c r="E13" s="126" t="s">
        <v>751</v>
      </c>
      <c r="F13" s="132">
        <v>108</v>
      </c>
      <c r="G13" s="134">
        <v>8</v>
      </c>
      <c r="H13" s="132">
        <v>9.4</v>
      </c>
      <c r="I13" s="171">
        <f>40*H13/9.5</f>
        <v>39.578947368421055</v>
      </c>
      <c r="J13" s="132">
        <v>67.7</v>
      </c>
      <c r="K13" s="131">
        <f>40*53.6/J13</f>
        <v>31.669128508124075</v>
      </c>
      <c r="L13" s="130">
        <v>19.75</v>
      </c>
      <c r="M13" s="129">
        <f>20*L13/44</f>
        <v>8.9772727272727266</v>
      </c>
      <c r="N13" s="128">
        <f>SUM(M13,,K13,I13)</f>
        <v>80.225348603817849</v>
      </c>
      <c r="O13" s="127"/>
      <c r="P13" s="126"/>
    </row>
    <row r="14" spans="1:16" x14ac:dyDescent="0.25">
      <c r="A14" s="135">
        <v>3</v>
      </c>
      <c r="B14" s="127" t="s">
        <v>876</v>
      </c>
      <c r="C14" s="126" t="s">
        <v>875</v>
      </c>
      <c r="D14" s="126" t="s">
        <v>874</v>
      </c>
      <c r="E14" s="126" t="s">
        <v>870</v>
      </c>
      <c r="F14" s="132">
        <v>8</v>
      </c>
      <c r="G14" s="134">
        <v>8</v>
      </c>
      <c r="H14" s="132">
        <v>6.5</v>
      </c>
      <c r="I14" s="171">
        <f>40*H14/9.5</f>
        <v>27.368421052631579</v>
      </c>
      <c r="J14" s="132">
        <v>55</v>
      </c>
      <c r="K14" s="131">
        <f>40*53.6/J14</f>
        <v>38.981818181818184</v>
      </c>
      <c r="L14" s="130">
        <v>21.5</v>
      </c>
      <c r="M14" s="129">
        <f>20*L14/44</f>
        <v>9.7727272727272734</v>
      </c>
      <c r="N14" s="128">
        <f>SUM(M14,,K14,I14)</f>
        <v>76.12296650717704</v>
      </c>
      <c r="O14" s="127"/>
      <c r="P14" s="126"/>
    </row>
    <row r="15" spans="1:16" x14ac:dyDescent="0.25">
      <c r="A15" s="126">
        <v>4</v>
      </c>
      <c r="B15" s="127" t="s">
        <v>873</v>
      </c>
      <c r="C15" s="126" t="s">
        <v>872</v>
      </c>
      <c r="D15" s="126" t="s">
        <v>871</v>
      </c>
      <c r="E15" s="126" t="s">
        <v>870</v>
      </c>
      <c r="F15" s="132">
        <v>140</v>
      </c>
      <c r="G15" s="134">
        <v>8</v>
      </c>
      <c r="H15" s="132">
        <v>8.4</v>
      </c>
      <c r="I15" s="171">
        <f>40*H15/9.5</f>
        <v>35.368421052631582</v>
      </c>
      <c r="J15" s="132">
        <v>71.400000000000006</v>
      </c>
      <c r="K15" s="131">
        <f>40*53.6/J15</f>
        <v>30.028011204481789</v>
      </c>
      <c r="L15" s="130">
        <v>18.75</v>
      </c>
      <c r="M15" s="129">
        <f>20*L15/44</f>
        <v>8.5227272727272734</v>
      </c>
      <c r="N15" s="128">
        <f>SUM(M15,,K15,I15)</f>
        <v>73.919159529840641</v>
      </c>
      <c r="O15" s="127"/>
      <c r="P15" s="126"/>
    </row>
    <row r="16" spans="1:16" x14ac:dyDescent="0.25">
      <c r="A16" s="135">
        <v>5</v>
      </c>
      <c r="B16" s="127" t="s">
        <v>869</v>
      </c>
      <c r="C16" s="126" t="s">
        <v>868</v>
      </c>
      <c r="D16" s="126" t="s">
        <v>804</v>
      </c>
      <c r="E16" s="126" t="s">
        <v>867</v>
      </c>
      <c r="F16" s="132">
        <v>55</v>
      </c>
      <c r="G16" s="134">
        <v>8</v>
      </c>
      <c r="H16" s="132">
        <v>9.5</v>
      </c>
      <c r="I16" s="171">
        <f>40*H16/9.5</f>
        <v>40</v>
      </c>
      <c r="J16" s="132">
        <v>76.8</v>
      </c>
      <c r="K16" s="131">
        <f>40*53.6/J16</f>
        <v>27.916666666666668</v>
      </c>
      <c r="L16" s="130">
        <v>8.5</v>
      </c>
      <c r="M16" s="129">
        <f>20*L16/44</f>
        <v>3.8636363636363638</v>
      </c>
      <c r="N16" s="128">
        <f>SUM(M16,,K16,I16)</f>
        <v>71.780303030303031</v>
      </c>
      <c r="O16" s="127"/>
      <c r="P16" s="126"/>
    </row>
    <row r="17" spans="1:16" x14ac:dyDescent="0.25">
      <c r="A17" s="126">
        <v>6</v>
      </c>
      <c r="B17" s="127" t="s">
        <v>866</v>
      </c>
      <c r="C17" s="126" t="s">
        <v>865</v>
      </c>
      <c r="D17" s="126" t="s">
        <v>864</v>
      </c>
      <c r="E17" s="126" t="s">
        <v>863</v>
      </c>
      <c r="F17" s="132">
        <v>26</v>
      </c>
      <c r="G17" s="134">
        <v>8</v>
      </c>
      <c r="H17" s="132">
        <v>9</v>
      </c>
      <c r="I17" s="171">
        <f>40*H17/9.5</f>
        <v>37.89473684210526</v>
      </c>
      <c r="J17" s="132">
        <v>92.6</v>
      </c>
      <c r="K17" s="131">
        <f>40*53.6/J17</f>
        <v>23.153347732181427</v>
      </c>
      <c r="L17" s="130">
        <v>22.75</v>
      </c>
      <c r="M17" s="129">
        <f>20*L17/44</f>
        <v>10.340909090909092</v>
      </c>
      <c r="N17" s="128">
        <f>SUM(M17,,K17,I17)</f>
        <v>71.388993665195784</v>
      </c>
      <c r="O17" s="127"/>
      <c r="P17" s="126"/>
    </row>
    <row r="18" spans="1:16" x14ac:dyDescent="0.25">
      <c r="A18" s="135">
        <v>7</v>
      </c>
      <c r="B18" s="127" t="s">
        <v>862</v>
      </c>
      <c r="C18" s="126" t="s">
        <v>861</v>
      </c>
      <c r="D18" s="126" t="s">
        <v>860</v>
      </c>
      <c r="E18" s="126" t="s">
        <v>859</v>
      </c>
      <c r="F18" s="132">
        <v>55</v>
      </c>
      <c r="G18" s="134">
        <v>8</v>
      </c>
      <c r="H18" s="132">
        <v>9.5</v>
      </c>
      <c r="I18" s="171">
        <f>40*H18/9.5</f>
        <v>40</v>
      </c>
      <c r="J18" s="132">
        <v>90.4</v>
      </c>
      <c r="K18" s="131">
        <f>40*53.6/J18</f>
        <v>23.716814159292035</v>
      </c>
      <c r="L18" s="130">
        <v>15</v>
      </c>
      <c r="M18" s="129">
        <f>20*L18/44</f>
        <v>6.8181818181818183</v>
      </c>
      <c r="N18" s="128">
        <f>SUM(M18,,K18,I18)</f>
        <v>70.534995977473855</v>
      </c>
      <c r="O18" s="127"/>
      <c r="P18" s="126"/>
    </row>
    <row r="19" spans="1:16" x14ac:dyDescent="0.25">
      <c r="A19" s="126">
        <v>8</v>
      </c>
      <c r="B19" s="127" t="s">
        <v>858</v>
      </c>
      <c r="C19" s="126" t="s">
        <v>857</v>
      </c>
      <c r="D19" s="126" t="s">
        <v>856</v>
      </c>
      <c r="E19" s="126" t="s">
        <v>816</v>
      </c>
      <c r="F19" s="132">
        <v>26</v>
      </c>
      <c r="G19" s="134">
        <v>8</v>
      </c>
      <c r="H19" s="132">
        <v>8</v>
      </c>
      <c r="I19" s="171">
        <f>40*H19/9.5</f>
        <v>33.684210526315788</v>
      </c>
      <c r="J19" s="132">
        <v>88.3</v>
      </c>
      <c r="K19" s="131">
        <f>40*53.6/J19</f>
        <v>24.280860702151756</v>
      </c>
      <c r="L19" s="130">
        <v>22.5</v>
      </c>
      <c r="M19" s="129">
        <f>20*L19/44</f>
        <v>10.227272727272727</v>
      </c>
      <c r="N19" s="128">
        <f>SUM(M19,,K19,I19)</f>
        <v>68.19234395574027</v>
      </c>
      <c r="O19" s="127"/>
      <c r="P19" s="126"/>
    </row>
    <row r="20" spans="1:16" x14ac:dyDescent="0.25">
      <c r="A20" s="135">
        <v>9</v>
      </c>
      <c r="B20" s="127" t="s">
        <v>855</v>
      </c>
      <c r="C20" s="126" t="s">
        <v>785</v>
      </c>
      <c r="D20" s="126" t="s">
        <v>854</v>
      </c>
      <c r="E20" s="126" t="s">
        <v>706</v>
      </c>
      <c r="F20" s="132">
        <v>55</v>
      </c>
      <c r="G20" s="134">
        <v>8</v>
      </c>
      <c r="H20" s="132">
        <v>8.5</v>
      </c>
      <c r="I20" s="171">
        <f>40*H20/9.5</f>
        <v>35.789473684210527</v>
      </c>
      <c r="J20" s="132">
        <v>100.6</v>
      </c>
      <c r="K20" s="131">
        <f>40*53.6/J20</f>
        <v>21.312127236580519</v>
      </c>
      <c r="L20" s="130">
        <v>23.5</v>
      </c>
      <c r="M20" s="129">
        <f>20*L20/44</f>
        <v>10.681818181818182</v>
      </c>
      <c r="N20" s="128">
        <f>SUM(M20,,K20,I20)</f>
        <v>67.78341910260923</v>
      </c>
      <c r="O20" s="127"/>
      <c r="P20" s="126"/>
    </row>
    <row r="21" spans="1:16" x14ac:dyDescent="0.25">
      <c r="A21" s="126">
        <v>10</v>
      </c>
      <c r="B21" s="136" t="s">
        <v>853</v>
      </c>
      <c r="C21" s="126" t="s">
        <v>852</v>
      </c>
      <c r="D21" s="126" t="s">
        <v>769</v>
      </c>
      <c r="E21" s="126" t="s">
        <v>706</v>
      </c>
      <c r="F21" s="132">
        <v>62</v>
      </c>
      <c r="G21" s="134">
        <v>8</v>
      </c>
      <c r="H21" s="133">
        <v>9</v>
      </c>
      <c r="I21" s="171">
        <f>40*H21/9.5</f>
        <v>37.89473684210526</v>
      </c>
      <c r="J21" s="133">
        <v>90.4</v>
      </c>
      <c r="K21" s="131">
        <f>40*53.6/J21</f>
        <v>23.716814159292035</v>
      </c>
      <c r="L21" s="133">
        <v>13.5</v>
      </c>
      <c r="M21" s="129">
        <f>20*L21/44</f>
        <v>6.1363636363636367</v>
      </c>
      <c r="N21" s="128">
        <f>SUM(M21,,K21,I21)</f>
        <v>67.747914637760928</v>
      </c>
      <c r="O21" s="127"/>
      <c r="P21" s="126"/>
    </row>
    <row r="22" spans="1:16" x14ac:dyDescent="0.25">
      <c r="A22" s="135">
        <v>11</v>
      </c>
      <c r="B22" s="127" t="s">
        <v>851</v>
      </c>
      <c r="C22" s="126" t="s">
        <v>850</v>
      </c>
      <c r="D22" s="126" t="s">
        <v>849</v>
      </c>
      <c r="E22" s="126" t="s">
        <v>848</v>
      </c>
      <c r="F22" s="132">
        <v>133</v>
      </c>
      <c r="G22" s="134">
        <v>8</v>
      </c>
      <c r="H22" s="132">
        <v>8.5</v>
      </c>
      <c r="I22" s="171">
        <f>40*H22/9.5</f>
        <v>35.789473684210527</v>
      </c>
      <c r="J22" s="132">
        <v>79.900000000000006</v>
      </c>
      <c r="K22" s="131">
        <f>40*53.6/J22</f>
        <v>26.833541927409261</v>
      </c>
      <c r="L22" s="130">
        <v>9.5</v>
      </c>
      <c r="M22" s="129">
        <f>20*L22/44</f>
        <v>4.3181818181818183</v>
      </c>
      <c r="N22" s="128">
        <f>SUM(M22,,K22,I22)</f>
        <v>66.941197429801605</v>
      </c>
      <c r="O22" s="127"/>
      <c r="P22" s="126"/>
    </row>
    <row r="23" spans="1:16" x14ac:dyDescent="0.25">
      <c r="A23" s="126">
        <v>12</v>
      </c>
      <c r="B23" s="127" t="s">
        <v>847</v>
      </c>
      <c r="C23" s="126" t="s">
        <v>846</v>
      </c>
      <c r="D23" s="126" t="s">
        <v>845</v>
      </c>
      <c r="E23" s="126" t="s">
        <v>718</v>
      </c>
      <c r="F23" s="132" t="s">
        <v>581</v>
      </c>
      <c r="G23" s="134">
        <v>8</v>
      </c>
      <c r="H23" s="132">
        <v>9.4</v>
      </c>
      <c r="I23" s="171">
        <f>40*H23/9.5</f>
        <v>39.578947368421055</v>
      </c>
      <c r="J23" s="132">
        <v>113.8</v>
      </c>
      <c r="K23" s="131">
        <f>40*53.6/J23</f>
        <v>18.840070298769771</v>
      </c>
      <c r="L23" s="130">
        <v>17.5</v>
      </c>
      <c r="M23" s="129">
        <f>20*L23/44</f>
        <v>7.9545454545454541</v>
      </c>
      <c r="N23" s="128">
        <f>SUM(M23,,K23,I23)</f>
        <v>66.373563121736282</v>
      </c>
      <c r="O23" s="127"/>
      <c r="P23" s="126"/>
    </row>
    <row r="24" spans="1:16" x14ac:dyDescent="0.25">
      <c r="A24" s="135">
        <v>13</v>
      </c>
      <c r="B24" s="127" t="s">
        <v>844</v>
      </c>
      <c r="C24" s="126" t="s">
        <v>843</v>
      </c>
      <c r="D24" s="126" t="s">
        <v>804</v>
      </c>
      <c r="E24" s="126" t="s">
        <v>842</v>
      </c>
      <c r="F24" s="132">
        <v>91</v>
      </c>
      <c r="G24" s="134">
        <v>8</v>
      </c>
      <c r="H24" s="132">
        <v>8.5</v>
      </c>
      <c r="I24" s="171">
        <f>40*H24/9.5</f>
        <v>35.789473684210527</v>
      </c>
      <c r="J24" s="132">
        <v>87.9</v>
      </c>
      <c r="K24" s="131">
        <f>40*53.6/J24</f>
        <v>24.391353811149031</v>
      </c>
      <c r="L24" s="130">
        <v>12.5</v>
      </c>
      <c r="M24" s="129">
        <f>20*L24/44</f>
        <v>5.6818181818181817</v>
      </c>
      <c r="N24" s="128">
        <f>SUM(M24,,K24,I24)</f>
        <v>65.862645677177738</v>
      </c>
      <c r="O24" s="127"/>
      <c r="P24" s="126"/>
    </row>
    <row r="25" spans="1:16" x14ac:dyDescent="0.25">
      <c r="A25" s="126">
        <v>14</v>
      </c>
      <c r="B25" s="127" t="s">
        <v>841</v>
      </c>
      <c r="C25" s="126" t="s">
        <v>840</v>
      </c>
      <c r="D25" s="126" t="s">
        <v>839</v>
      </c>
      <c r="E25" s="126" t="s">
        <v>838</v>
      </c>
      <c r="F25" s="132">
        <v>101</v>
      </c>
      <c r="G25" s="134">
        <v>8</v>
      </c>
      <c r="H25" s="132">
        <v>7</v>
      </c>
      <c r="I25" s="171">
        <f>40*H25/9.5</f>
        <v>29.473684210526315</v>
      </c>
      <c r="J25" s="132">
        <v>80.099999999999994</v>
      </c>
      <c r="K25" s="131">
        <f>40*53.6/J25</f>
        <v>26.766541822721599</v>
      </c>
      <c r="L25" s="130">
        <v>17.5</v>
      </c>
      <c r="M25" s="129">
        <f>20*L25/44</f>
        <v>7.9545454545454541</v>
      </c>
      <c r="N25" s="128">
        <f>SUM(M25,,K25,I25)</f>
        <v>64.194771487793361</v>
      </c>
      <c r="O25" s="127"/>
      <c r="P25" s="126"/>
    </row>
    <row r="26" spans="1:16" x14ac:dyDescent="0.25">
      <c r="A26" s="135">
        <v>15</v>
      </c>
      <c r="B26" s="127" t="s">
        <v>837</v>
      </c>
      <c r="C26" s="126" t="s">
        <v>836</v>
      </c>
      <c r="D26" s="126" t="s">
        <v>835</v>
      </c>
      <c r="E26" s="126" t="s">
        <v>722</v>
      </c>
      <c r="F26" s="132">
        <v>34</v>
      </c>
      <c r="G26" s="134">
        <v>8</v>
      </c>
      <c r="H26" s="132">
        <v>8.5</v>
      </c>
      <c r="I26" s="171">
        <f>40*H26/9.5</f>
        <v>35.789473684210527</v>
      </c>
      <c r="J26" s="132">
        <v>105.6</v>
      </c>
      <c r="K26" s="131">
        <f>40*53.6/J26</f>
        <v>20.303030303030305</v>
      </c>
      <c r="L26" s="130">
        <v>17.5</v>
      </c>
      <c r="M26" s="129">
        <f>20*L26/44</f>
        <v>7.9545454545454541</v>
      </c>
      <c r="N26" s="128">
        <f>SUM(M26,,K26,I26)</f>
        <v>64.047049441786285</v>
      </c>
      <c r="O26" s="127"/>
      <c r="P26" s="126"/>
    </row>
    <row r="27" spans="1:16" x14ac:dyDescent="0.25">
      <c r="A27" s="126">
        <v>16</v>
      </c>
      <c r="B27" s="127" t="s">
        <v>834</v>
      </c>
      <c r="C27" s="126" t="s">
        <v>833</v>
      </c>
      <c r="D27" s="126" t="s">
        <v>832</v>
      </c>
      <c r="E27" s="126" t="s">
        <v>751</v>
      </c>
      <c r="F27" s="132">
        <v>84</v>
      </c>
      <c r="G27" s="134">
        <v>8</v>
      </c>
      <c r="H27" s="132">
        <v>9.5</v>
      </c>
      <c r="I27" s="171">
        <f>40*H27/9.5</f>
        <v>40</v>
      </c>
      <c r="J27" s="132">
        <v>116.6</v>
      </c>
      <c r="K27" s="131">
        <f>40*53.6/J27</f>
        <v>18.387650085763294</v>
      </c>
      <c r="L27" s="130">
        <v>11.25</v>
      </c>
      <c r="M27" s="129">
        <f>20*L27/44</f>
        <v>5.1136363636363633</v>
      </c>
      <c r="N27" s="128">
        <f>SUM(M27,,K27,I27)</f>
        <v>63.501286449399657</v>
      </c>
      <c r="O27" s="127"/>
      <c r="P27" s="126"/>
    </row>
    <row r="28" spans="1:16" x14ac:dyDescent="0.25">
      <c r="A28" s="135">
        <v>17</v>
      </c>
      <c r="B28" s="127" t="s">
        <v>831</v>
      </c>
      <c r="C28" s="126" t="s">
        <v>830</v>
      </c>
      <c r="D28" s="126" t="s">
        <v>760</v>
      </c>
      <c r="E28" s="126" t="s">
        <v>718</v>
      </c>
      <c r="F28" s="132">
        <v>83</v>
      </c>
      <c r="G28" s="134">
        <v>8</v>
      </c>
      <c r="H28" s="132">
        <v>8</v>
      </c>
      <c r="I28" s="171">
        <f>40*H28/9.5</f>
        <v>33.684210526315788</v>
      </c>
      <c r="J28" s="132">
        <v>104.5</v>
      </c>
      <c r="K28" s="131">
        <f>40*53.6/J28</f>
        <v>20.516746411483254</v>
      </c>
      <c r="L28" s="130">
        <v>19</v>
      </c>
      <c r="M28" s="129">
        <f>20*L28/44</f>
        <v>8.6363636363636367</v>
      </c>
      <c r="N28" s="128">
        <f>SUM(M28,,K28,I28)</f>
        <v>62.837320574162675</v>
      </c>
      <c r="O28" s="127"/>
      <c r="P28" s="126"/>
    </row>
    <row r="29" spans="1:16" x14ac:dyDescent="0.25">
      <c r="A29" s="126">
        <v>18</v>
      </c>
      <c r="B29" s="127" t="s">
        <v>829</v>
      </c>
      <c r="C29" s="126" t="s">
        <v>828</v>
      </c>
      <c r="D29" s="126" t="s">
        <v>779</v>
      </c>
      <c r="E29" s="126" t="s">
        <v>722</v>
      </c>
      <c r="F29" s="132">
        <v>108</v>
      </c>
      <c r="G29" s="134">
        <v>8</v>
      </c>
      <c r="H29" s="132">
        <v>6.5</v>
      </c>
      <c r="I29" s="171">
        <f>40*H29/9.5</f>
        <v>27.368421052631579</v>
      </c>
      <c r="J29" s="132">
        <v>82.9</v>
      </c>
      <c r="K29" s="131">
        <f>40*53.6/J29</f>
        <v>25.862484921592277</v>
      </c>
      <c r="L29" s="130">
        <v>21</v>
      </c>
      <c r="M29" s="129">
        <f>20*L29/44</f>
        <v>9.545454545454545</v>
      </c>
      <c r="N29" s="128">
        <f>SUM(M29,,K29,I29)</f>
        <v>62.776360519678406</v>
      </c>
      <c r="O29" s="127"/>
      <c r="P29" s="126"/>
    </row>
    <row r="30" spans="1:16" x14ac:dyDescent="0.25">
      <c r="A30" s="135">
        <v>19</v>
      </c>
      <c r="B30" s="127" t="s">
        <v>827</v>
      </c>
      <c r="C30" s="126" t="s">
        <v>826</v>
      </c>
      <c r="D30" s="126" t="s">
        <v>787</v>
      </c>
      <c r="E30" s="126" t="s">
        <v>747</v>
      </c>
      <c r="F30" s="132">
        <v>34</v>
      </c>
      <c r="G30" s="134">
        <v>8</v>
      </c>
      <c r="H30" s="132">
        <v>7.5</v>
      </c>
      <c r="I30" s="171">
        <f>40*H30/9.5</f>
        <v>31.578947368421051</v>
      </c>
      <c r="J30" s="132">
        <v>97.2</v>
      </c>
      <c r="K30" s="131">
        <f>40*53.6/J30</f>
        <v>22.057613168724281</v>
      </c>
      <c r="L30" s="130">
        <v>19.25</v>
      </c>
      <c r="M30" s="129">
        <f>20*L30/44</f>
        <v>8.75</v>
      </c>
      <c r="N30" s="128">
        <f>SUM(M30,,K30,I30)</f>
        <v>62.386560537145328</v>
      </c>
      <c r="O30" s="127"/>
      <c r="P30" s="126"/>
    </row>
    <row r="31" spans="1:16" x14ac:dyDescent="0.25">
      <c r="A31" s="126">
        <v>20</v>
      </c>
      <c r="B31" s="127" t="s">
        <v>825</v>
      </c>
      <c r="C31" s="126" t="s">
        <v>824</v>
      </c>
      <c r="D31" s="126" t="s">
        <v>760</v>
      </c>
      <c r="E31" s="126" t="s">
        <v>823</v>
      </c>
      <c r="F31" s="132">
        <v>62</v>
      </c>
      <c r="G31" s="134">
        <v>8</v>
      </c>
      <c r="H31" s="132">
        <v>8</v>
      </c>
      <c r="I31" s="171">
        <f>40*H31/9.5</f>
        <v>33.684210526315788</v>
      </c>
      <c r="J31" s="132">
        <v>109.2</v>
      </c>
      <c r="K31" s="131">
        <f>40*53.6/J31</f>
        <v>19.633699633699631</v>
      </c>
      <c r="L31" s="130">
        <v>18.25</v>
      </c>
      <c r="M31" s="129">
        <f>20*L31/44</f>
        <v>8.295454545454545</v>
      </c>
      <c r="N31" s="128">
        <f>SUM(M31,,K31,I31)</f>
        <v>61.613364705469962</v>
      </c>
      <c r="O31" s="127"/>
      <c r="P31" s="126"/>
    </row>
    <row r="32" spans="1:16" x14ac:dyDescent="0.25">
      <c r="A32" s="135">
        <v>21</v>
      </c>
      <c r="B32" s="127" t="s">
        <v>822</v>
      </c>
      <c r="C32" s="126" t="s">
        <v>821</v>
      </c>
      <c r="D32" s="126" t="s">
        <v>763</v>
      </c>
      <c r="E32" s="126" t="s">
        <v>820</v>
      </c>
      <c r="F32" s="132">
        <v>5</v>
      </c>
      <c r="G32" s="134">
        <v>8</v>
      </c>
      <c r="H32" s="132">
        <v>8</v>
      </c>
      <c r="I32" s="171">
        <f>40*H32/9.5</f>
        <v>33.684210526315788</v>
      </c>
      <c r="J32" s="132">
        <v>102</v>
      </c>
      <c r="K32" s="131">
        <f>40*53.6/J32</f>
        <v>21.019607843137255</v>
      </c>
      <c r="L32" s="130">
        <v>13.25</v>
      </c>
      <c r="M32" s="129">
        <f>20*L32/44</f>
        <v>6.0227272727272725</v>
      </c>
      <c r="N32" s="128">
        <f>SUM(M32,,K32,I32)</f>
        <v>60.726545642180312</v>
      </c>
      <c r="O32" s="127"/>
      <c r="P32" s="126"/>
    </row>
    <row r="33" spans="1:16" x14ac:dyDescent="0.25">
      <c r="A33" s="126">
        <v>22</v>
      </c>
      <c r="B33" s="127" t="s">
        <v>819</v>
      </c>
      <c r="C33" s="126" t="s">
        <v>818</v>
      </c>
      <c r="D33" s="126" t="s">
        <v>817</v>
      </c>
      <c r="E33" s="126" t="s">
        <v>816</v>
      </c>
      <c r="F33" s="132">
        <v>84</v>
      </c>
      <c r="G33" s="134">
        <v>8</v>
      </c>
      <c r="H33" s="133">
        <v>8</v>
      </c>
      <c r="I33" s="171">
        <f>40*H33/9.5</f>
        <v>33.684210526315788</v>
      </c>
      <c r="J33" s="126">
        <v>104.1</v>
      </c>
      <c r="K33" s="131">
        <f>40*53.6/J33</f>
        <v>20.595581171950048</v>
      </c>
      <c r="L33" s="126">
        <v>13.75</v>
      </c>
      <c r="M33" s="129">
        <f>20*L33/44</f>
        <v>6.25</v>
      </c>
      <c r="N33" s="128">
        <f>SUM(M33,,K33,I33)</f>
        <v>60.529791698265839</v>
      </c>
      <c r="O33" s="127"/>
      <c r="P33" s="126"/>
    </row>
    <row r="34" spans="1:16" x14ac:dyDescent="0.25">
      <c r="A34" s="135">
        <v>23</v>
      </c>
      <c r="B34" s="127" t="s">
        <v>815</v>
      </c>
      <c r="C34" s="126" t="s">
        <v>814</v>
      </c>
      <c r="D34" s="126" t="s">
        <v>813</v>
      </c>
      <c r="E34" s="126" t="s">
        <v>812</v>
      </c>
      <c r="F34" s="132">
        <v>84</v>
      </c>
      <c r="G34" s="134">
        <v>8</v>
      </c>
      <c r="H34" s="132">
        <v>8</v>
      </c>
      <c r="I34" s="171">
        <f>40*H34/9.5</f>
        <v>33.684210526315788</v>
      </c>
      <c r="J34" s="132">
        <v>111</v>
      </c>
      <c r="K34" s="131">
        <f>40*53.6/J34</f>
        <v>19.315315315315317</v>
      </c>
      <c r="L34" s="130">
        <v>14</v>
      </c>
      <c r="M34" s="129">
        <f>20*L34/44</f>
        <v>6.3636363636363633</v>
      </c>
      <c r="N34" s="128">
        <f>SUM(M34,,K34,I34)</f>
        <v>59.363162205267471</v>
      </c>
      <c r="O34" s="127"/>
      <c r="P34" s="126"/>
    </row>
    <row r="35" spans="1:16" x14ac:dyDescent="0.25">
      <c r="A35" s="126">
        <v>24</v>
      </c>
      <c r="B35" s="127" t="s">
        <v>811</v>
      </c>
      <c r="C35" s="126" t="s">
        <v>810</v>
      </c>
      <c r="D35" s="126" t="s">
        <v>779</v>
      </c>
      <c r="E35" s="126" t="s">
        <v>759</v>
      </c>
      <c r="F35" s="132">
        <v>61</v>
      </c>
      <c r="G35" s="134">
        <v>8</v>
      </c>
      <c r="H35" s="132">
        <v>7</v>
      </c>
      <c r="I35" s="171">
        <f>40*H35/9.5</f>
        <v>29.473684210526315</v>
      </c>
      <c r="J35" s="132">
        <v>108.7</v>
      </c>
      <c r="K35" s="131">
        <f>40*53.6/J35</f>
        <v>19.724011039558416</v>
      </c>
      <c r="L35" s="130">
        <v>21.25</v>
      </c>
      <c r="M35" s="129">
        <f>20*L35/44</f>
        <v>9.6590909090909083</v>
      </c>
      <c r="N35" s="128">
        <f>SUM(M35,,K35,I35)</f>
        <v>58.856786159175641</v>
      </c>
      <c r="O35" s="127"/>
      <c r="P35" s="126"/>
    </row>
    <row r="36" spans="1:16" x14ac:dyDescent="0.25">
      <c r="A36" s="135">
        <v>25</v>
      </c>
      <c r="B36" s="127" t="s">
        <v>809</v>
      </c>
      <c r="C36" s="126" t="s">
        <v>808</v>
      </c>
      <c r="D36" s="126" t="s">
        <v>723</v>
      </c>
      <c r="E36" s="126" t="s">
        <v>807</v>
      </c>
      <c r="F36" s="132">
        <v>91</v>
      </c>
      <c r="G36" s="134">
        <v>8</v>
      </c>
      <c r="H36" s="132">
        <v>6</v>
      </c>
      <c r="I36" s="171">
        <f>40*H36/9.5</f>
        <v>25.263157894736842</v>
      </c>
      <c r="J36" s="132">
        <v>92.8</v>
      </c>
      <c r="K36" s="131">
        <f>40*53.6/J36</f>
        <v>23.103448275862071</v>
      </c>
      <c r="L36" s="130">
        <v>18</v>
      </c>
      <c r="M36" s="129">
        <f>20*L36/44</f>
        <v>8.1818181818181817</v>
      </c>
      <c r="N36" s="128">
        <f>SUM(M36,,K36,I36)</f>
        <v>56.548424352417094</v>
      </c>
      <c r="O36" s="127"/>
      <c r="P36" s="126"/>
    </row>
    <row r="37" spans="1:16" x14ac:dyDescent="0.25">
      <c r="A37" s="126">
        <v>26</v>
      </c>
      <c r="B37" s="127" t="s">
        <v>806</v>
      </c>
      <c r="C37" s="126" t="s">
        <v>805</v>
      </c>
      <c r="D37" s="126" t="s">
        <v>804</v>
      </c>
      <c r="E37" s="126" t="s">
        <v>803</v>
      </c>
      <c r="F37" s="132">
        <v>34</v>
      </c>
      <c r="G37" s="134">
        <v>8</v>
      </c>
      <c r="H37" s="132">
        <v>6</v>
      </c>
      <c r="I37" s="171">
        <f>40*H37/9.5</f>
        <v>25.263157894736842</v>
      </c>
      <c r="J37" s="132">
        <v>96</v>
      </c>
      <c r="K37" s="131">
        <f>40*53.6/J37</f>
        <v>22.333333333333332</v>
      </c>
      <c r="L37" s="130">
        <v>16.5</v>
      </c>
      <c r="M37" s="129">
        <f>20*L37/44</f>
        <v>7.5</v>
      </c>
      <c r="N37" s="128">
        <f>SUM(M37,,K37,I37)</f>
        <v>55.096491228070178</v>
      </c>
      <c r="O37" s="127"/>
      <c r="P37" s="126"/>
    </row>
    <row r="38" spans="1:16" x14ac:dyDescent="0.25">
      <c r="A38" s="135">
        <v>27</v>
      </c>
      <c r="B38" s="127" t="s">
        <v>802</v>
      </c>
      <c r="C38" s="126" t="s">
        <v>801</v>
      </c>
      <c r="D38" s="126" t="s">
        <v>800</v>
      </c>
      <c r="E38" s="126" t="s">
        <v>718</v>
      </c>
      <c r="F38" s="132">
        <v>47</v>
      </c>
      <c r="G38" s="134">
        <v>8</v>
      </c>
      <c r="H38" s="132">
        <v>6</v>
      </c>
      <c r="I38" s="171">
        <f>40*H38/9.5</f>
        <v>25.263157894736842</v>
      </c>
      <c r="J38" s="132">
        <v>100.6</v>
      </c>
      <c r="K38" s="131">
        <f>40*53.6/J38</f>
        <v>21.312127236580519</v>
      </c>
      <c r="L38" s="130">
        <v>13.75</v>
      </c>
      <c r="M38" s="129">
        <f>20*L38/44</f>
        <v>6.25</v>
      </c>
      <c r="N38" s="128">
        <f>SUM(M38,,K38,I38)</f>
        <v>52.825285131317358</v>
      </c>
      <c r="O38" s="127"/>
      <c r="P38" s="126"/>
    </row>
    <row r="39" spans="1:16" x14ac:dyDescent="0.25">
      <c r="A39" s="126">
        <v>28</v>
      </c>
      <c r="B39" s="127" t="s">
        <v>799</v>
      </c>
      <c r="C39" s="126" t="s">
        <v>798</v>
      </c>
      <c r="D39" s="126" t="s">
        <v>797</v>
      </c>
      <c r="E39" s="126" t="s">
        <v>751</v>
      </c>
      <c r="F39" s="132">
        <v>8</v>
      </c>
      <c r="G39" s="134">
        <v>8</v>
      </c>
      <c r="H39" s="132">
        <v>6</v>
      </c>
      <c r="I39" s="171">
        <f>40*H39/9.5</f>
        <v>25.263157894736842</v>
      </c>
      <c r="J39" s="132">
        <v>103.2</v>
      </c>
      <c r="K39" s="131">
        <f>40*53.6/J39</f>
        <v>20.77519379844961</v>
      </c>
      <c r="L39" s="130">
        <v>12.25</v>
      </c>
      <c r="M39" s="129">
        <f>20*L39/44</f>
        <v>5.5681818181818183</v>
      </c>
      <c r="N39" s="128">
        <f>SUM(M39,,K39,I39)</f>
        <v>51.606533511368269</v>
      </c>
      <c r="O39" s="127"/>
      <c r="P39" s="126"/>
    </row>
    <row r="40" spans="1:16" x14ac:dyDescent="0.25">
      <c r="A40" s="135">
        <v>29</v>
      </c>
      <c r="B40" s="127" t="s">
        <v>796</v>
      </c>
      <c r="C40" s="126" t="s">
        <v>795</v>
      </c>
      <c r="D40" s="126" t="s">
        <v>794</v>
      </c>
      <c r="E40" s="126" t="s">
        <v>751</v>
      </c>
      <c r="F40" s="132">
        <v>26</v>
      </c>
      <c r="G40" s="134">
        <v>8</v>
      </c>
      <c r="H40" s="132">
        <v>4.5</v>
      </c>
      <c r="I40" s="171">
        <f>40*H40/9.5</f>
        <v>18.94736842105263</v>
      </c>
      <c r="J40" s="132">
        <v>108.3</v>
      </c>
      <c r="K40" s="131">
        <f>40*53.6/J40</f>
        <v>19.79686057248384</v>
      </c>
      <c r="L40" s="130">
        <v>17.5</v>
      </c>
      <c r="M40" s="129">
        <f>20*L40/44</f>
        <v>7.9545454545454541</v>
      </c>
      <c r="N40" s="128">
        <f>SUM(M40,,K40,I40)</f>
        <v>46.69877444808192</v>
      </c>
      <c r="O40" s="127"/>
      <c r="P40" s="126"/>
    </row>
    <row r="41" spans="1:16" x14ac:dyDescent="0.25">
      <c r="A41" s="126">
        <v>30</v>
      </c>
      <c r="B41" s="127" t="s">
        <v>793</v>
      </c>
      <c r="C41" s="126" t="s">
        <v>792</v>
      </c>
      <c r="D41" s="126" t="s">
        <v>791</v>
      </c>
      <c r="E41" s="126" t="s">
        <v>790</v>
      </c>
      <c r="F41" s="132" t="s">
        <v>581</v>
      </c>
      <c r="G41" s="134">
        <v>8</v>
      </c>
      <c r="H41" s="132">
        <v>2</v>
      </c>
      <c r="I41" s="171">
        <f>40*H41/9.5</f>
        <v>8.4210526315789469</v>
      </c>
      <c r="J41" s="132">
        <v>76.5</v>
      </c>
      <c r="K41" s="131">
        <f>40*53.6/J41</f>
        <v>28.026143790849673</v>
      </c>
      <c r="L41" s="130">
        <v>16.25</v>
      </c>
      <c r="M41" s="129">
        <f>20*L41/44</f>
        <v>7.3863636363636367</v>
      </c>
      <c r="N41" s="128">
        <f>SUM(M41,,K41,I41)</f>
        <v>43.833560058792258</v>
      </c>
      <c r="O41" s="127"/>
      <c r="P41" s="126"/>
    </row>
    <row r="42" spans="1:16" x14ac:dyDescent="0.25">
      <c r="A42" s="135">
        <v>31</v>
      </c>
      <c r="B42" s="127" t="s">
        <v>789</v>
      </c>
      <c r="C42" s="126" t="s">
        <v>788</v>
      </c>
      <c r="D42" s="126" t="s">
        <v>787</v>
      </c>
      <c r="E42" s="126" t="s">
        <v>751</v>
      </c>
      <c r="F42" s="132">
        <v>47</v>
      </c>
      <c r="G42" s="134">
        <v>8</v>
      </c>
      <c r="H42" s="132">
        <v>2.5</v>
      </c>
      <c r="I42" s="171">
        <f>40*H42/9.5</f>
        <v>10.526315789473685</v>
      </c>
      <c r="J42" s="132">
        <v>101.1</v>
      </c>
      <c r="K42" s="131">
        <f>40*53.6/J42</f>
        <v>21.206726013847678</v>
      </c>
      <c r="L42" s="130">
        <v>17.25</v>
      </c>
      <c r="M42" s="129">
        <f>20*L42/44</f>
        <v>7.8409090909090908</v>
      </c>
      <c r="N42" s="128">
        <f>SUM(M42,,K42,I42)</f>
        <v>39.57395089423045</v>
      </c>
      <c r="O42" s="127"/>
      <c r="P42" s="126"/>
    </row>
    <row r="43" spans="1:16" x14ac:dyDescent="0.25">
      <c r="A43" s="178"/>
      <c r="B43" s="173"/>
      <c r="C43" s="173"/>
      <c r="D43" s="173"/>
      <c r="E43" s="173"/>
      <c r="F43" s="173"/>
      <c r="G43" s="173"/>
      <c r="H43" s="173"/>
      <c r="I43" s="177"/>
      <c r="J43" s="173"/>
      <c r="K43" s="176"/>
      <c r="L43" s="173"/>
      <c r="M43" s="175"/>
      <c r="N43" s="174"/>
      <c r="O43" s="173"/>
      <c r="P43" s="173"/>
    </row>
    <row r="44" spans="1:16" x14ac:dyDescent="0.25">
      <c r="A44" s="123" t="s">
        <v>502</v>
      </c>
      <c r="E44" s="123" t="s">
        <v>501</v>
      </c>
    </row>
    <row r="45" spans="1:16" x14ac:dyDescent="0.25">
      <c r="A45" s="123" t="s">
        <v>500</v>
      </c>
      <c r="E45" s="123" t="s">
        <v>499</v>
      </c>
    </row>
    <row r="46" spans="1:16" x14ac:dyDescent="0.25">
      <c r="E46" s="123" t="s">
        <v>498</v>
      </c>
    </row>
    <row r="47" spans="1:16" x14ac:dyDescent="0.25">
      <c r="E47" s="123" t="s">
        <v>497</v>
      </c>
    </row>
    <row r="48" spans="1:16" x14ac:dyDescent="0.25">
      <c r="E48" s="123" t="s">
        <v>496</v>
      </c>
    </row>
    <row r="49" spans="5:5" x14ac:dyDescent="0.25">
      <c r="E49" s="123" t="s">
        <v>495</v>
      </c>
    </row>
    <row r="50" spans="5:5" x14ac:dyDescent="0.25">
      <c r="E50" s="123" t="s">
        <v>494</v>
      </c>
    </row>
    <row r="51" spans="5:5" x14ac:dyDescent="0.25">
      <c r="E51" s="123" t="s">
        <v>493</v>
      </c>
    </row>
    <row r="52" spans="5:5" x14ac:dyDescent="0.25">
      <c r="E52" s="123" t="s">
        <v>492</v>
      </c>
    </row>
    <row r="53" spans="5:5" x14ac:dyDescent="0.25">
      <c r="E53" s="123" t="s">
        <v>491</v>
      </c>
    </row>
  </sheetData>
  <mergeCells count="23">
    <mergeCell ref="F9:F11"/>
    <mergeCell ref="G9:G11"/>
    <mergeCell ref="H9:K9"/>
    <mergeCell ref="L9:M10"/>
    <mergeCell ref="N9:P10"/>
    <mergeCell ref="H10:I10"/>
    <mergeCell ref="J10:K10"/>
    <mergeCell ref="A5:C5"/>
    <mergeCell ref="E5:P5"/>
    <mergeCell ref="E6:P6"/>
    <mergeCell ref="E7:P7"/>
    <mergeCell ref="E8:P8"/>
    <mergeCell ref="A9:A11"/>
    <mergeCell ref="B9:B11"/>
    <mergeCell ref="C9:C11"/>
    <mergeCell ref="D9:D11"/>
    <mergeCell ref="E9:E11"/>
    <mergeCell ref="A1:P1"/>
    <mergeCell ref="A2:P2"/>
    <mergeCell ref="A3:C3"/>
    <mergeCell ref="E3:P3"/>
    <mergeCell ref="A4:D4"/>
    <mergeCell ref="E4:P4"/>
  </mergeCells>
  <conditionalFormatting sqref="C27:C28 C41:C42">
    <cfRule type="expression" dxfId="2" priority="1" stopIfTrue="1">
      <formula>AND(COUNTIF($C$3:$C$12, C27)+COUNTIF($C$14:$C$14, C27)&gt;1,NOT(ISBLANK(C27)))</formula>
    </cfRule>
    <cfRule type="expression" dxfId="1" priority="2" stopIfTrue="1">
      <formula>AND(COUNTIF($C$3:$C$12, C27)+COUNTIF($C$14:$C$14, C27)&gt;1,NOT(ISBLANK(C27)))</formula>
    </cfRule>
  </conditionalFormatting>
  <conditionalFormatting sqref="C12:C42">
    <cfRule type="duplicateValues" dxfId="0" priority="3"/>
  </conditionalFormatting>
  <dataValidations count="1">
    <dataValidation allowBlank="1" showInputMessage="1" showErrorMessage="1" sqref="B9:G10 IX9:JC10 ST9:SY10 ACP9:ACU10 AML9:AMQ10 AWH9:AWM10 BGD9:BGI10 BPZ9:BQE10 BZV9:CAA10 CJR9:CJW10 CTN9:CTS10 DDJ9:DDO10 DNF9:DNK10 DXB9:DXG10 EGX9:EHC10 EQT9:EQY10 FAP9:FAU10 FKL9:FKQ10 FUH9:FUM10 GED9:GEI10 GNZ9:GOE10 GXV9:GYA10 HHR9:HHW10 HRN9:HRS10 IBJ9:IBO10 ILF9:ILK10 IVB9:IVG10 JEX9:JFC10 JOT9:JOY10 JYP9:JYU10 KIL9:KIQ10 KSH9:KSM10 LCD9:LCI10 LLZ9:LME10 LVV9:LWA10 MFR9:MFW10 MPN9:MPS10 MZJ9:MZO10 NJF9:NJK10 NTB9:NTG10 OCX9:ODC10 OMT9:OMY10 OWP9:OWU10 PGL9:PGQ10 PQH9:PQM10 QAD9:QAI10 QJZ9:QKE10 QTV9:QUA10 RDR9:RDW10 RNN9:RNS10 RXJ9:RXO10 SHF9:SHK10 SRB9:SRG10 TAX9:TBC10 TKT9:TKY10 TUP9:TUU10 UEL9:UEQ10 UOH9:UOM10 UYD9:UYI10 VHZ9:VIE10 VRV9:VSA10 WBR9:WBW10 WLN9:WLS10 WVJ9:WVO10 B65545:G65546 IX65545:JC65546 ST65545:SY65546 ACP65545:ACU65546 AML65545:AMQ65546 AWH65545:AWM65546 BGD65545:BGI65546 BPZ65545:BQE65546 BZV65545:CAA65546 CJR65545:CJW65546 CTN65545:CTS65546 DDJ65545:DDO65546 DNF65545:DNK65546 DXB65545:DXG65546 EGX65545:EHC65546 EQT65545:EQY65546 FAP65545:FAU65546 FKL65545:FKQ65546 FUH65545:FUM65546 GED65545:GEI65546 GNZ65545:GOE65546 GXV65545:GYA65546 HHR65545:HHW65546 HRN65545:HRS65546 IBJ65545:IBO65546 ILF65545:ILK65546 IVB65545:IVG65546 JEX65545:JFC65546 JOT65545:JOY65546 JYP65545:JYU65546 KIL65545:KIQ65546 KSH65545:KSM65546 LCD65545:LCI65546 LLZ65545:LME65546 LVV65545:LWA65546 MFR65545:MFW65546 MPN65545:MPS65546 MZJ65545:MZO65546 NJF65545:NJK65546 NTB65545:NTG65546 OCX65545:ODC65546 OMT65545:OMY65546 OWP65545:OWU65546 PGL65545:PGQ65546 PQH65545:PQM65546 QAD65545:QAI65546 QJZ65545:QKE65546 QTV65545:QUA65546 RDR65545:RDW65546 RNN65545:RNS65546 RXJ65545:RXO65546 SHF65545:SHK65546 SRB65545:SRG65546 TAX65545:TBC65546 TKT65545:TKY65546 TUP65545:TUU65546 UEL65545:UEQ65546 UOH65545:UOM65546 UYD65545:UYI65546 VHZ65545:VIE65546 VRV65545:VSA65546 WBR65545:WBW65546 WLN65545:WLS65546 WVJ65545:WVO65546 B131081:G131082 IX131081:JC131082 ST131081:SY131082 ACP131081:ACU131082 AML131081:AMQ131082 AWH131081:AWM131082 BGD131081:BGI131082 BPZ131081:BQE131082 BZV131081:CAA131082 CJR131081:CJW131082 CTN131081:CTS131082 DDJ131081:DDO131082 DNF131081:DNK131082 DXB131081:DXG131082 EGX131081:EHC131082 EQT131081:EQY131082 FAP131081:FAU131082 FKL131081:FKQ131082 FUH131081:FUM131082 GED131081:GEI131082 GNZ131081:GOE131082 GXV131081:GYA131082 HHR131081:HHW131082 HRN131081:HRS131082 IBJ131081:IBO131082 ILF131081:ILK131082 IVB131081:IVG131082 JEX131081:JFC131082 JOT131081:JOY131082 JYP131081:JYU131082 KIL131081:KIQ131082 KSH131081:KSM131082 LCD131081:LCI131082 LLZ131081:LME131082 LVV131081:LWA131082 MFR131081:MFW131082 MPN131081:MPS131082 MZJ131081:MZO131082 NJF131081:NJK131082 NTB131081:NTG131082 OCX131081:ODC131082 OMT131081:OMY131082 OWP131081:OWU131082 PGL131081:PGQ131082 PQH131081:PQM131082 QAD131081:QAI131082 QJZ131081:QKE131082 QTV131081:QUA131082 RDR131081:RDW131082 RNN131081:RNS131082 RXJ131081:RXO131082 SHF131081:SHK131082 SRB131081:SRG131082 TAX131081:TBC131082 TKT131081:TKY131082 TUP131081:TUU131082 UEL131081:UEQ131082 UOH131081:UOM131082 UYD131081:UYI131082 VHZ131081:VIE131082 VRV131081:VSA131082 WBR131081:WBW131082 WLN131081:WLS131082 WVJ131081:WVO131082 B196617:G196618 IX196617:JC196618 ST196617:SY196618 ACP196617:ACU196618 AML196617:AMQ196618 AWH196617:AWM196618 BGD196617:BGI196618 BPZ196617:BQE196618 BZV196617:CAA196618 CJR196617:CJW196618 CTN196617:CTS196618 DDJ196617:DDO196618 DNF196617:DNK196618 DXB196617:DXG196618 EGX196617:EHC196618 EQT196617:EQY196618 FAP196617:FAU196618 FKL196617:FKQ196618 FUH196617:FUM196618 GED196617:GEI196618 GNZ196617:GOE196618 GXV196617:GYA196618 HHR196617:HHW196618 HRN196617:HRS196618 IBJ196617:IBO196618 ILF196617:ILK196618 IVB196617:IVG196618 JEX196617:JFC196618 JOT196617:JOY196618 JYP196617:JYU196618 KIL196617:KIQ196618 KSH196617:KSM196618 LCD196617:LCI196618 LLZ196617:LME196618 LVV196617:LWA196618 MFR196617:MFW196618 MPN196617:MPS196618 MZJ196617:MZO196618 NJF196617:NJK196618 NTB196617:NTG196618 OCX196617:ODC196618 OMT196617:OMY196618 OWP196617:OWU196618 PGL196617:PGQ196618 PQH196617:PQM196618 QAD196617:QAI196618 QJZ196617:QKE196618 QTV196617:QUA196618 RDR196617:RDW196618 RNN196617:RNS196618 RXJ196617:RXO196618 SHF196617:SHK196618 SRB196617:SRG196618 TAX196617:TBC196618 TKT196617:TKY196618 TUP196617:TUU196618 UEL196617:UEQ196618 UOH196617:UOM196618 UYD196617:UYI196618 VHZ196617:VIE196618 VRV196617:VSA196618 WBR196617:WBW196618 WLN196617:WLS196618 WVJ196617:WVO196618 B262153:G262154 IX262153:JC262154 ST262153:SY262154 ACP262153:ACU262154 AML262153:AMQ262154 AWH262153:AWM262154 BGD262153:BGI262154 BPZ262153:BQE262154 BZV262153:CAA262154 CJR262153:CJW262154 CTN262153:CTS262154 DDJ262153:DDO262154 DNF262153:DNK262154 DXB262153:DXG262154 EGX262153:EHC262154 EQT262153:EQY262154 FAP262153:FAU262154 FKL262153:FKQ262154 FUH262153:FUM262154 GED262153:GEI262154 GNZ262153:GOE262154 GXV262153:GYA262154 HHR262153:HHW262154 HRN262153:HRS262154 IBJ262153:IBO262154 ILF262153:ILK262154 IVB262153:IVG262154 JEX262153:JFC262154 JOT262153:JOY262154 JYP262153:JYU262154 KIL262153:KIQ262154 KSH262153:KSM262154 LCD262153:LCI262154 LLZ262153:LME262154 LVV262153:LWA262154 MFR262153:MFW262154 MPN262153:MPS262154 MZJ262153:MZO262154 NJF262153:NJK262154 NTB262153:NTG262154 OCX262153:ODC262154 OMT262153:OMY262154 OWP262153:OWU262154 PGL262153:PGQ262154 PQH262153:PQM262154 QAD262153:QAI262154 QJZ262153:QKE262154 QTV262153:QUA262154 RDR262153:RDW262154 RNN262153:RNS262154 RXJ262153:RXO262154 SHF262153:SHK262154 SRB262153:SRG262154 TAX262153:TBC262154 TKT262153:TKY262154 TUP262153:TUU262154 UEL262153:UEQ262154 UOH262153:UOM262154 UYD262153:UYI262154 VHZ262153:VIE262154 VRV262153:VSA262154 WBR262153:WBW262154 WLN262153:WLS262154 WVJ262153:WVO262154 B327689:G327690 IX327689:JC327690 ST327689:SY327690 ACP327689:ACU327690 AML327689:AMQ327690 AWH327689:AWM327690 BGD327689:BGI327690 BPZ327689:BQE327690 BZV327689:CAA327690 CJR327689:CJW327690 CTN327689:CTS327690 DDJ327689:DDO327690 DNF327689:DNK327690 DXB327689:DXG327690 EGX327689:EHC327690 EQT327689:EQY327690 FAP327689:FAU327690 FKL327689:FKQ327690 FUH327689:FUM327690 GED327689:GEI327690 GNZ327689:GOE327690 GXV327689:GYA327690 HHR327689:HHW327690 HRN327689:HRS327690 IBJ327689:IBO327690 ILF327689:ILK327690 IVB327689:IVG327690 JEX327689:JFC327690 JOT327689:JOY327690 JYP327689:JYU327690 KIL327689:KIQ327690 KSH327689:KSM327690 LCD327689:LCI327690 LLZ327689:LME327690 LVV327689:LWA327690 MFR327689:MFW327690 MPN327689:MPS327690 MZJ327689:MZO327690 NJF327689:NJK327690 NTB327689:NTG327690 OCX327689:ODC327690 OMT327689:OMY327690 OWP327689:OWU327690 PGL327689:PGQ327690 PQH327689:PQM327690 QAD327689:QAI327690 QJZ327689:QKE327690 QTV327689:QUA327690 RDR327689:RDW327690 RNN327689:RNS327690 RXJ327689:RXO327690 SHF327689:SHK327690 SRB327689:SRG327690 TAX327689:TBC327690 TKT327689:TKY327690 TUP327689:TUU327690 UEL327689:UEQ327690 UOH327689:UOM327690 UYD327689:UYI327690 VHZ327689:VIE327690 VRV327689:VSA327690 WBR327689:WBW327690 WLN327689:WLS327690 WVJ327689:WVO327690 B393225:G393226 IX393225:JC393226 ST393225:SY393226 ACP393225:ACU393226 AML393225:AMQ393226 AWH393225:AWM393226 BGD393225:BGI393226 BPZ393225:BQE393226 BZV393225:CAA393226 CJR393225:CJW393226 CTN393225:CTS393226 DDJ393225:DDO393226 DNF393225:DNK393226 DXB393225:DXG393226 EGX393225:EHC393226 EQT393225:EQY393226 FAP393225:FAU393226 FKL393225:FKQ393226 FUH393225:FUM393226 GED393225:GEI393226 GNZ393225:GOE393226 GXV393225:GYA393226 HHR393225:HHW393226 HRN393225:HRS393226 IBJ393225:IBO393226 ILF393225:ILK393226 IVB393225:IVG393226 JEX393225:JFC393226 JOT393225:JOY393226 JYP393225:JYU393226 KIL393225:KIQ393226 KSH393225:KSM393226 LCD393225:LCI393226 LLZ393225:LME393226 LVV393225:LWA393226 MFR393225:MFW393226 MPN393225:MPS393226 MZJ393225:MZO393226 NJF393225:NJK393226 NTB393225:NTG393226 OCX393225:ODC393226 OMT393225:OMY393226 OWP393225:OWU393226 PGL393225:PGQ393226 PQH393225:PQM393226 QAD393225:QAI393226 QJZ393225:QKE393226 QTV393225:QUA393226 RDR393225:RDW393226 RNN393225:RNS393226 RXJ393225:RXO393226 SHF393225:SHK393226 SRB393225:SRG393226 TAX393225:TBC393226 TKT393225:TKY393226 TUP393225:TUU393226 UEL393225:UEQ393226 UOH393225:UOM393226 UYD393225:UYI393226 VHZ393225:VIE393226 VRV393225:VSA393226 WBR393225:WBW393226 WLN393225:WLS393226 WVJ393225:WVO393226 B458761:G458762 IX458761:JC458762 ST458761:SY458762 ACP458761:ACU458762 AML458761:AMQ458762 AWH458761:AWM458762 BGD458761:BGI458762 BPZ458761:BQE458762 BZV458761:CAA458762 CJR458761:CJW458762 CTN458761:CTS458762 DDJ458761:DDO458762 DNF458761:DNK458762 DXB458761:DXG458762 EGX458761:EHC458762 EQT458761:EQY458762 FAP458761:FAU458762 FKL458761:FKQ458762 FUH458761:FUM458762 GED458761:GEI458762 GNZ458761:GOE458762 GXV458761:GYA458762 HHR458761:HHW458762 HRN458761:HRS458762 IBJ458761:IBO458762 ILF458761:ILK458762 IVB458761:IVG458762 JEX458761:JFC458762 JOT458761:JOY458762 JYP458761:JYU458762 KIL458761:KIQ458762 KSH458761:KSM458762 LCD458761:LCI458762 LLZ458761:LME458762 LVV458761:LWA458762 MFR458761:MFW458762 MPN458761:MPS458762 MZJ458761:MZO458762 NJF458761:NJK458762 NTB458761:NTG458762 OCX458761:ODC458762 OMT458761:OMY458762 OWP458761:OWU458762 PGL458761:PGQ458762 PQH458761:PQM458762 QAD458761:QAI458762 QJZ458761:QKE458762 QTV458761:QUA458762 RDR458761:RDW458762 RNN458761:RNS458762 RXJ458761:RXO458762 SHF458761:SHK458762 SRB458761:SRG458762 TAX458761:TBC458762 TKT458761:TKY458762 TUP458761:TUU458762 UEL458761:UEQ458762 UOH458761:UOM458762 UYD458761:UYI458762 VHZ458761:VIE458762 VRV458761:VSA458762 WBR458761:WBW458762 WLN458761:WLS458762 WVJ458761:WVO458762 B524297:G524298 IX524297:JC524298 ST524297:SY524298 ACP524297:ACU524298 AML524297:AMQ524298 AWH524297:AWM524298 BGD524297:BGI524298 BPZ524297:BQE524298 BZV524297:CAA524298 CJR524297:CJW524298 CTN524297:CTS524298 DDJ524297:DDO524298 DNF524297:DNK524298 DXB524297:DXG524298 EGX524297:EHC524298 EQT524297:EQY524298 FAP524297:FAU524298 FKL524297:FKQ524298 FUH524297:FUM524298 GED524297:GEI524298 GNZ524297:GOE524298 GXV524297:GYA524298 HHR524297:HHW524298 HRN524297:HRS524298 IBJ524297:IBO524298 ILF524297:ILK524298 IVB524297:IVG524298 JEX524297:JFC524298 JOT524297:JOY524298 JYP524297:JYU524298 KIL524297:KIQ524298 KSH524297:KSM524298 LCD524297:LCI524298 LLZ524297:LME524298 LVV524297:LWA524298 MFR524297:MFW524298 MPN524297:MPS524298 MZJ524297:MZO524298 NJF524297:NJK524298 NTB524297:NTG524298 OCX524297:ODC524298 OMT524297:OMY524298 OWP524297:OWU524298 PGL524297:PGQ524298 PQH524297:PQM524298 QAD524297:QAI524298 QJZ524297:QKE524298 QTV524297:QUA524298 RDR524297:RDW524298 RNN524297:RNS524298 RXJ524297:RXO524298 SHF524297:SHK524298 SRB524297:SRG524298 TAX524297:TBC524298 TKT524297:TKY524298 TUP524297:TUU524298 UEL524297:UEQ524298 UOH524297:UOM524298 UYD524297:UYI524298 VHZ524297:VIE524298 VRV524297:VSA524298 WBR524297:WBW524298 WLN524297:WLS524298 WVJ524297:WVO524298 B589833:G589834 IX589833:JC589834 ST589833:SY589834 ACP589833:ACU589834 AML589833:AMQ589834 AWH589833:AWM589834 BGD589833:BGI589834 BPZ589833:BQE589834 BZV589833:CAA589834 CJR589833:CJW589834 CTN589833:CTS589834 DDJ589833:DDO589834 DNF589833:DNK589834 DXB589833:DXG589834 EGX589833:EHC589834 EQT589833:EQY589834 FAP589833:FAU589834 FKL589833:FKQ589834 FUH589833:FUM589834 GED589833:GEI589834 GNZ589833:GOE589834 GXV589833:GYA589834 HHR589833:HHW589834 HRN589833:HRS589834 IBJ589833:IBO589834 ILF589833:ILK589834 IVB589833:IVG589834 JEX589833:JFC589834 JOT589833:JOY589834 JYP589833:JYU589834 KIL589833:KIQ589834 KSH589833:KSM589834 LCD589833:LCI589834 LLZ589833:LME589834 LVV589833:LWA589834 MFR589833:MFW589834 MPN589833:MPS589834 MZJ589833:MZO589834 NJF589833:NJK589834 NTB589833:NTG589834 OCX589833:ODC589834 OMT589833:OMY589834 OWP589833:OWU589834 PGL589833:PGQ589834 PQH589833:PQM589834 QAD589833:QAI589834 QJZ589833:QKE589834 QTV589833:QUA589834 RDR589833:RDW589834 RNN589833:RNS589834 RXJ589833:RXO589834 SHF589833:SHK589834 SRB589833:SRG589834 TAX589833:TBC589834 TKT589833:TKY589834 TUP589833:TUU589834 UEL589833:UEQ589834 UOH589833:UOM589834 UYD589833:UYI589834 VHZ589833:VIE589834 VRV589833:VSA589834 WBR589833:WBW589834 WLN589833:WLS589834 WVJ589833:WVO589834 B655369:G655370 IX655369:JC655370 ST655369:SY655370 ACP655369:ACU655370 AML655369:AMQ655370 AWH655369:AWM655370 BGD655369:BGI655370 BPZ655369:BQE655370 BZV655369:CAA655370 CJR655369:CJW655370 CTN655369:CTS655370 DDJ655369:DDO655370 DNF655369:DNK655370 DXB655369:DXG655370 EGX655369:EHC655370 EQT655369:EQY655370 FAP655369:FAU655370 FKL655369:FKQ655370 FUH655369:FUM655370 GED655369:GEI655370 GNZ655369:GOE655370 GXV655369:GYA655370 HHR655369:HHW655370 HRN655369:HRS655370 IBJ655369:IBO655370 ILF655369:ILK655370 IVB655369:IVG655370 JEX655369:JFC655370 JOT655369:JOY655370 JYP655369:JYU655370 KIL655369:KIQ655370 KSH655369:KSM655370 LCD655369:LCI655370 LLZ655369:LME655370 LVV655369:LWA655370 MFR655369:MFW655370 MPN655369:MPS655370 MZJ655369:MZO655370 NJF655369:NJK655370 NTB655369:NTG655370 OCX655369:ODC655370 OMT655369:OMY655370 OWP655369:OWU655370 PGL655369:PGQ655370 PQH655369:PQM655370 QAD655369:QAI655370 QJZ655369:QKE655370 QTV655369:QUA655370 RDR655369:RDW655370 RNN655369:RNS655370 RXJ655369:RXO655370 SHF655369:SHK655370 SRB655369:SRG655370 TAX655369:TBC655370 TKT655369:TKY655370 TUP655369:TUU655370 UEL655369:UEQ655370 UOH655369:UOM655370 UYD655369:UYI655370 VHZ655369:VIE655370 VRV655369:VSA655370 WBR655369:WBW655370 WLN655369:WLS655370 WVJ655369:WVO655370 B720905:G720906 IX720905:JC720906 ST720905:SY720906 ACP720905:ACU720906 AML720905:AMQ720906 AWH720905:AWM720906 BGD720905:BGI720906 BPZ720905:BQE720906 BZV720905:CAA720906 CJR720905:CJW720906 CTN720905:CTS720906 DDJ720905:DDO720906 DNF720905:DNK720906 DXB720905:DXG720906 EGX720905:EHC720906 EQT720905:EQY720906 FAP720905:FAU720906 FKL720905:FKQ720906 FUH720905:FUM720906 GED720905:GEI720906 GNZ720905:GOE720906 GXV720905:GYA720906 HHR720905:HHW720906 HRN720905:HRS720906 IBJ720905:IBO720906 ILF720905:ILK720906 IVB720905:IVG720906 JEX720905:JFC720906 JOT720905:JOY720906 JYP720905:JYU720906 KIL720905:KIQ720906 KSH720905:KSM720906 LCD720905:LCI720906 LLZ720905:LME720906 LVV720905:LWA720906 MFR720905:MFW720906 MPN720905:MPS720906 MZJ720905:MZO720906 NJF720905:NJK720906 NTB720905:NTG720906 OCX720905:ODC720906 OMT720905:OMY720906 OWP720905:OWU720906 PGL720905:PGQ720906 PQH720905:PQM720906 QAD720905:QAI720906 QJZ720905:QKE720906 QTV720905:QUA720906 RDR720905:RDW720906 RNN720905:RNS720906 RXJ720905:RXO720906 SHF720905:SHK720906 SRB720905:SRG720906 TAX720905:TBC720906 TKT720905:TKY720906 TUP720905:TUU720906 UEL720905:UEQ720906 UOH720905:UOM720906 UYD720905:UYI720906 VHZ720905:VIE720906 VRV720905:VSA720906 WBR720905:WBW720906 WLN720905:WLS720906 WVJ720905:WVO720906 B786441:G786442 IX786441:JC786442 ST786441:SY786442 ACP786441:ACU786442 AML786441:AMQ786442 AWH786441:AWM786442 BGD786441:BGI786442 BPZ786441:BQE786442 BZV786441:CAA786442 CJR786441:CJW786442 CTN786441:CTS786442 DDJ786441:DDO786442 DNF786441:DNK786442 DXB786441:DXG786442 EGX786441:EHC786442 EQT786441:EQY786442 FAP786441:FAU786442 FKL786441:FKQ786442 FUH786441:FUM786442 GED786441:GEI786442 GNZ786441:GOE786442 GXV786441:GYA786442 HHR786441:HHW786442 HRN786441:HRS786442 IBJ786441:IBO786442 ILF786441:ILK786442 IVB786441:IVG786442 JEX786441:JFC786442 JOT786441:JOY786442 JYP786441:JYU786442 KIL786441:KIQ786442 KSH786441:KSM786442 LCD786441:LCI786442 LLZ786441:LME786442 LVV786441:LWA786442 MFR786441:MFW786442 MPN786441:MPS786442 MZJ786441:MZO786442 NJF786441:NJK786442 NTB786441:NTG786442 OCX786441:ODC786442 OMT786441:OMY786442 OWP786441:OWU786442 PGL786441:PGQ786442 PQH786441:PQM786442 QAD786441:QAI786442 QJZ786441:QKE786442 QTV786441:QUA786442 RDR786441:RDW786442 RNN786441:RNS786442 RXJ786441:RXO786442 SHF786441:SHK786442 SRB786441:SRG786442 TAX786441:TBC786442 TKT786441:TKY786442 TUP786441:TUU786442 UEL786441:UEQ786442 UOH786441:UOM786442 UYD786441:UYI786442 VHZ786441:VIE786442 VRV786441:VSA786442 WBR786441:WBW786442 WLN786441:WLS786442 WVJ786441:WVO786442 B851977:G851978 IX851977:JC851978 ST851977:SY851978 ACP851977:ACU851978 AML851977:AMQ851978 AWH851977:AWM851978 BGD851977:BGI851978 BPZ851977:BQE851978 BZV851977:CAA851978 CJR851977:CJW851978 CTN851977:CTS851978 DDJ851977:DDO851978 DNF851977:DNK851978 DXB851977:DXG851978 EGX851977:EHC851978 EQT851977:EQY851978 FAP851977:FAU851978 FKL851977:FKQ851978 FUH851977:FUM851978 GED851977:GEI851978 GNZ851977:GOE851978 GXV851977:GYA851978 HHR851977:HHW851978 HRN851977:HRS851978 IBJ851977:IBO851978 ILF851977:ILK851978 IVB851977:IVG851978 JEX851977:JFC851978 JOT851977:JOY851978 JYP851977:JYU851978 KIL851977:KIQ851978 KSH851977:KSM851978 LCD851977:LCI851978 LLZ851977:LME851978 LVV851977:LWA851978 MFR851977:MFW851978 MPN851977:MPS851978 MZJ851977:MZO851978 NJF851977:NJK851978 NTB851977:NTG851978 OCX851977:ODC851978 OMT851977:OMY851978 OWP851977:OWU851978 PGL851977:PGQ851978 PQH851977:PQM851978 QAD851977:QAI851978 QJZ851977:QKE851978 QTV851977:QUA851978 RDR851977:RDW851978 RNN851977:RNS851978 RXJ851977:RXO851978 SHF851977:SHK851978 SRB851977:SRG851978 TAX851977:TBC851978 TKT851977:TKY851978 TUP851977:TUU851978 UEL851977:UEQ851978 UOH851977:UOM851978 UYD851977:UYI851978 VHZ851977:VIE851978 VRV851977:VSA851978 WBR851977:WBW851978 WLN851977:WLS851978 WVJ851977:WVO851978 B917513:G917514 IX917513:JC917514 ST917513:SY917514 ACP917513:ACU917514 AML917513:AMQ917514 AWH917513:AWM917514 BGD917513:BGI917514 BPZ917513:BQE917514 BZV917513:CAA917514 CJR917513:CJW917514 CTN917513:CTS917514 DDJ917513:DDO917514 DNF917513:DNK917514 DXB917513:DXG917514 EGX917513:EHC917514 EQT917513:EQY917514 FAP917513:FAU917514 FKL917513:FKQ917514 FUH917513:FUM917514 GED917513:GEI917514 GNZ917513:GOE917514 GXV917513:GYA917514 HHR917513:HHW917514 HRN917513:HRS917514 IBJ917513:IBO917514 ILF917513:ILK917514 IVB917513:IVG917514 JEX917513:JFC917514 JOT917513:JOY917514 JYP917513:JYU917514 KIL917513:KIQ917514 KSH917513:KSM917514 LCD917513:LCI917514 LLZ917513:LME917514 LVV917513:LWA917514 MFR917513:MFW917514 MPN917513:MPS917514 MZJ917513:MZO917514 NJF917513:NJK917514 NTB917513:NTG917514 OCX917513:ODC917514 OMT917513:OMY917514 OWP917513:OWU917514 PGL917513:PGQ917514 PQH917513:PQM917514 QAD917513:QAI917514 QJZ917513:QKE917514 QTV917513:QUA917514 RDR917513:RDW917514 RNN917513:RNS917514 RXJ917513:RXO917514 SHF917513:SHK917514 SRB917513:SRG917514 TAX917513:TBC917514 TKT917513:TKY917514 TUP917513:TUU917514 UEL917513:UEQ917514 UOH917513:UOM917514 UYD917513:UYI917514 VHZ917513:VIE917514 VRV917513:VSA917514 WBR917513:WBW917514 WLN917513:WLS917514 WVJ917513:WVO917514 B983049:G983050 IX983049:JC983050 ST983049:SY983050 ACP983049:ACU983050 AML983049:AMQ983050 AWH983049:AWM983050 BGD983049:BGI983050 BPZ983049:BQE983050 BZV983049:CAA983050 CJR983049:CJW983050 CTN983049:CTS983050 DDJ983049:DDO983050 DNF983049:DNK983050 DXB983049:DXG983050 EGX983049:EHC983050 EQT983049:EQY983050 FAP983049:FAU983050 FKL983049:FKQ983050 FUH983049:FUM983050 GED983049:GEI983050 GNZ983049:GOE983050 GXV983049:GYA983050 HHR983049:HHW983050 HRN983049:HRS983050 IBJ983049:IBO983050 ILF983049:ILK983050 IVB983049:IVG983050 JEX983049:JFC983050 JOT983049:JOY983050 JYP983049:JYU983050 KIL983049:KIQ983050 KSH983049:KSM983050 LCD983049:LCI983050 LLZ983049:LME983050 LVV983049:LWA983050 MFR983049:MFW983050 MPN983049:MPS983050 MZJ983049:MZO983050 NJF983049:NJK983050 NTB983049:NTG983050 OCX983049:ODC983050 OMT983049:OMY983050 OWP983049:OWU983050 PGL983049:PGQ983050 PQH983049:PQM983050 QAD983049:QAI983050 QJZ983049:QKE983050 QTV983049:QUA983050 RDR983049:RDW983050 RNN983049:RNS983050 RXJ983049:RXO983050 SHF983049:SHK983050 SRB983049:SRG983050 TAX983049:TBC983050 TKT983049:TKY983050 TUP983049:TUU983050 UEL983049:UEQ983050 UOH983049:UOM983050 UYD983049:UYI983050 VHZ983049:VIE983050 VRV983049:VSA983050 WBR983049:WBW983050 WLN983049:WLS983050 WVJ983049:WVO983050"/>
  </dataValidation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91" zoomScaleNormal="91" workbookViewId="0">
      <selection activeCell="A5" sqref="A5:XFD7"/>
    </sheetView>
  </sheetViews>
  <sheetFormatPr defaultRowHeight="14.4" x14ac:dyDescent="0.3"/>
  <cols>
    <col min="2" max="2" width="37.6640625" customWidth="1"/>
    <col min="3" max="3" width="38.88671875" customWidth="1"/>
    <col min="4" max="4" width="6.44140625" customWidth="1"/>
    <col min="5" max="5" width="9.33203125" customWidth="1"/>
    <col min="6" max="6" width="9.44140625" customWidth="1"/>
    <col min="7" max="7" width="13.109375" customWidth="1"/>
    <col min="8" max="8" width="15.6640625" customWidth="1"/>
    <col min="9" max="9" width="18" customWidth="1"/>
    <col min="10" max="10" width="12.44140625" customWidth="1"/>
    <col min="11" max="11" width="19.6640625" style="1" customWidth="1"/>
  </cols>
  <sheetData>
    <row r="1" spans="1:16" ht="17.399999999999999" x14ac:dyDescent="0.3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6" ht="17.399999999999999" x14ac:dyDescent="0.3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6" ht="17.399999999999999" x14ac:dyDescent="0.3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6" ht="17.399999999999999" x14ac:dyDescent="0.3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6" s="123" customFormat="1" ht="17.25" customHeight="1" x14ac:dyDescent="0.25">
      <c r="A5" s="165" t="s">
        <v>625</v>
      </c>
      <c r="B5" s="165"/>
      <c r="C5" s="165"/>
      <c r="D5" s="164"/>
      <c r="E5" s="163" t="s">
        <v>624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23" customFormat="1" ht="17.25" customHeight="1" x14ac:dyDescent="0.25">
      <c r="A6" s="165" t="s">
        <v>623</v>
      </c>
      <c r="B6" s="165"/>
      <c r="C6" s="165"/>
      <c r="D6" s="165"/>
      <c r="E6" s="163" t="s">
        <v>882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23" customFormat="1" ht="17.25" customHeight="1" x14ac:dyDescent="0.25">
      <c r="A7" s="165" t="s">
        <v>622</v>
      </c>
      <c r="B7" s="165"/>
      <c r="C7" s="165"/>
      <c r="D7" s="164"/>
      <c r="E7" s="163" t="s">
        <v>621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123" customFormat="1" ht="17.25" customHeight="1" x14ac:dyDescent="0.25">
      <c r="A8" s="162" t="s">
        <v>620</v>
      </c>
      <c r="B8" s="162"/>
      <c r="C8" s="162"/>
      <c r="D8" s="162"/>
      <c r="E8" s="161">
        <v>9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s="123" customFormat="1" ht="15" customHeight="1" x14ac:dyDescent="0.25">
      <c r="A9" s="160" t="s">
        <v>619</v>
      </c>
      <c r="B9" s="124"/>
      <c r="C9" s="159"/>
      <c r="E9" s="158">
        <v>44903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s="123" customFormat="1" ht="14.25" customHeight="1" x14ac:dyDescent="0.25">
      <c r="A10" s="124" t="s">
        <v>618</v>
      </c>
      <c r="B10" s="124"/>
      <c r="C10" s="124"/>
      <c r="E10" s="157">
        <v>100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x14ac:dyDescent="0.3">
      <c r="A11" s="7"/>
      <c r="B11" s="7"/>
      <c r="C11" s="7"/>
      <c r="D11" s="6"/>
      <c r="E11" s="32" t="s">
        <v>0</v>
      </c>
      <c r="F11" s="33"/>
      <c r="G11" s="33" t="s">
        <v>1</v>
      </c>
      <c r="H11" s="33"/>
      <c r="I11" s="33" t="s">
        <v>14</v>
      </c>
      <c r="J11" s="38"/>
      <c r="K11" s="81"/>
    </row>
    <row r="12" spans="1:16" s="1" customFormat="1" ht="39.6" customHeight="1" x14ac:dyDescent="0.3">
      <c r="A12" s="8" t="s">
        <v>2</v>
      </c>
      <c r="B12" s="8" t="s">
        <v>3</v>
      </c>
      <c r="C12" s="8" t="s">
        <v>9</v>
      </c>
      <c r="D12" s="9" t="s">
        <v>4</v>
      </c>
      <c r="E12" s="10" t="s">
        <v>5</v>
      </c>
      <c r="F12" s="11" t="s">
        <v>6</v>
      </c>
      <c r="G12" s="11" t="s">
        <v>5</v>
      </c>
      <c r="H12" s="11" t="s">
        <v>6</v>
      </c>
      <c r="I12" s="11" t="s">
        <v>7</v>
      </c>
      <c r="J12" s="80" t="s">
        <v>6</v>
      </c>
      <c r="K12" s="13" t="s">
        <v>8</v>
      </c>
    </row>
    <row r="13" spans="1:16" ht="14.4" customHeight="1" x14ac:dyDescent="0.3">
      <c r="A13" s="12">
        <v>1</v>
      </c>
      <c r="B13" s="3" t="s">
        <v>311</v>
      </c>
      <c r="C13" s="3" t="s">
        <v>288</v>
      </c>
      <c r="D13" s="3">
        <v>9</v>
      </c>
      <c r="E13" s="3">
        <v>30.5</v>
      </c>
      <c r="F13" s="4">
        <f>20*E13/50</f>
        <v>12.2</v>
      </c>
      <c r="G13" s="3">
        <v>9.85</v>
      </c>
      <c r="H13" s="3">
        <f>40*G13/9.85</f>
        <v>40</v>
      </c>
      <c r="I13" s="3">
        <v>67.19</v>
      </c>
      <c r="J13" s="4">
        <f>40*67.19/I13</f>
        <v>40</v>
      </c>
      <c r="K13" s="44">
        <f>F13+H13+J13</f>
        <v>92.2</v>
      </c>
      <c r="L13" s="2"/>
    </row>
    <row r="14" spans="1:16" x14ac:dyDescent="0.3">
      <c r="A14" s="12">
        <v>2</v>
      </c>
      <c r="B14" s="3" t="s">
        <v>310</v>
      </c>
      <c r="C14" s="3" t="s">
        <v>286</v>
      </c>
      <c r="D14" s="3">
        <v>9</v>
      </c>
      <c r="E14" s="3">
        <v>31</v>
      </c>
      <c r="F14" s="4">
        <f>20*E14/50</f>
        <v>12.4</v>
      </c>
      <c r="G14" s="3">
        <v>9.1999999999999993</v>
      </c>
      <c r="H14" s="3">
        <f>40*G14/9.85</f>
        <v>37.360406091370557</v>
      </c>
      <c r="I14" s="3">
        <v>99.58</v>
      </c>
      <c r="J14" s="4">
        <f>40*67.19/I14</f>
        <v>26.989355292227355</v>
      </c>
      <c r="K14" s="44">
        <f>F14+H14+J14</f>
        <v>76.749761383597914</v>
      </c>
      <c r="L14" s="2"/>
    </row>
    <row r="15" spans="1:16" x14ac:dyDescent="0.3">
      <c r="A15" s="12">
        <v>3</v>
      </c>
      <c r="B15" s="78" t="s">
        <v>309</v>
      </c>
      <c r="C15" s="79" t="s">
        <v>305</v>
      </c>
      <c r="D15" s="3">
        <v>9</v>
      </c>
      <c r="E15" s="3">
        <v>20</v>
      </c>
      <c r="F15" s="4">
        <f>20*E15/50</f>
        <v>8</v>
      </c>
      <c r="G15" s="3">
        <v>9.8000000000000007</v>
      </c>
      <c r="H15" s="3">
        <f>40*G15/9.85</f>
        <v>39.796954314720814</v>
      </c>
      <c r="I15" s="3">
        <v>98.1</v>
      </c>
      <c r="J15" s="4">
        <f>40*67.19/I15</f>
        <v>27.396534148827726</v>
      </c>
      <c r="K15" s="44">
        <f>F15+H15+J15</f>
        <v>75.193488463548533</v>
      </c>
      <c r="L15" s="2"/>
    </row>
    <row r="16" spans="1:16" x14ac:dyDescent="0.3">
      <c r="A16" s="12">
        <v>4</v>
      </c>
      <c r="B16" s="78" t="s">
        <v>308</v>
      </c>
      <c r="C16" s="3" t="s">
        <v>307</v>
      </c>
      <c r="D16" s="3">
        <v>9</v>
      </c>
      <c r="E16" s="3">
        <v>30</v>
      </c>
      <c r="F16" s="4">
        <f>20*E16/50</f>
        <v>12</v>
      </c>
      <c r="G16" s="3">
        <v>8.35</v>
      </c>
      <c r="H16" s="3">
        <f>40*G16/9.85</f>
        <v>33.908629441624363</v>
      </c>
      <c r="I16" s="3">
        <v>92.34</v>
      </c>
      <c r="J16" s="4">
        <f>40*67.19/I16</f>
        <v>29.1054797487546</v>
      </c>
      <c r="K16" s="44">
        <f>F16+H16+J16</f>
        <v>75.01410919037896</v>
      </c>
      <c r="L16" s="2"/>
    </row>
    <row r="17" spans="1:12" x14ac:dyDescent="0.3">
      <c r="A17" s="12">
        <v>5</v>
      </c>
      <c r="B17" s="3" t="s">
        <v>306</v>
      </c>
      <c r="C17" s="79" t="s">
        <v>305</v>
      </c>
      <c r="D17" s="3">
        <v>9</v>
      </c>
      <c r="E17" s="3">
        <v>28.5</v>
      </c>
      <c r="F17" s="4">
        <f>20*E17/50</f>
        <v>11.4</v>
      </c>
      <c r="G17" s="3">
        <v>9.1</v>
      </c>
      <c r="H17" s="3">
        <f>40*G17/9.85</f>
        <v>36.954314720812185</v>
      </c>
      <c r="I17" s="3">
        <v>103.75</v>
      </c>
      <c r="J17" s="4">
        <f>40*67.19/I17</f>
        <v>25.904578313253012</v>
      </c>
      <c r="K17" s="44">
        <f>F17+H17+J17</f>
        <v>74.258893034065196</v>
      </c>
      <c r="L17" s="2"/>
    </row>
    <row r="18" spans="1:12" x14ac:dyDescent="0.3">
      <c r="A18" s="12">
        <v>6</v>
      </c>
      <c r="B18" s="3" t="s">
        <v>304</v>
      </c>
      <c r="C18" s="78" t="s">
        <v>282</v>
      </c>
      <c r="D18" s="3">
        <v>9</v>
      </c>
      <c r="E18" s="3">
        <v>18</v>
      </c>
      <c r="F18" s="4">
        <f>20*E18/50</f>
        <v>7.2</v>
      </c>
      <c r="G18" s="3">
        <v>9.1</v>
      </c>
      <c r="H18" s="3">
        <f>40*G18/9.85</f>
        <v>36.954314720812185</v>
      </c>
      <c r="I18" s="3">
        <v>93.86</v>
      </c>
      <c r="J18" s="4">
        <f>40*67.19/I18</f>
        <v>28.634135947155336</v>
      </c>
      <c r="K18" s="44">
        <f>F18+H18+J18</f>
        <v>72.788450667967524</v>
      </c>
      <c r="L18" s="2"/>
    </row>
    <row r="19" spans="1:12" x14ac:dyDescent="0.3">
      <c r="A19" s="12">
        <v>7</v>
      </c>
      <c r="B19" s="78" t="s">
        <v>303</v>
      </c>
      <c r="C19" s="3" t="s">
        <v>302</v>
      </c>
      <c r="D19" s="3">
        <v>9</v>
      </c>
      <c r="E19" s="3">
        <v>24</v>
      </c>
      <c r="F19" s="4">
        <f>20*E19/50</f>
        <v>9.6</v>
      </c>
      <c r="G19" s="3">
        <v>8.5</v>
      </c>
      <c r="H19" s="3">
        <f>40*G19/9.85</f>
        <v>34.517766497461928</v>
      </c>
      <c r="I19" s="3">
        <v>97.15</v>
      </c>
      <c r="J19" s="4">
        <f>40*67.19/I19</f>
        <v>27.664436438497166</v>
      </c>
      <c r="K19" s="44">
        <f>F19+H19+J19</f>
        <v>71.782202935959091</v>
      </c>
      <c r="L19" s="2"/>
    </row>
    <row r="20" spans="1:12" x14ac:dyDescent="0.3">
      <c r="A20" s="12">
        <v>8</v>
      </c>
      <c r="B20" s="78" t="s">
        <v>301</v>
      </c>
      <c r="C20" s="78" t="s">
        <v>300</v>
      </c>
      <c r="D20" s="3">
        <v>9</v>
      </c>
      <c r="E20" s="5">
        <v>28</v>
      </c>
      <c r="F20" s="4">
        <f>20*E20/50</f>
        <v>11.2</v>
      </c>
      <c r="G20" s="3">
        <v>9.35</v>
      </c>
      <c r="H20" s="3">
        <f>40*G20/9.85</f>
        <v>37.969543147208121</v>
      </c>
      <c r="I20" s="5">
        <v>125.84</v>
      </c>
      <c r="J20" s="4">
        <f>40*67.19/I20</f>
        <v>21.357279084551809</v>
      </c>
      <c r="K20" s="44">
        <f>F20+H20+J20</f>
        <v>70.526822231759922</v>
      </c>
      <c r="L20" s="2"/>
    </row>
    <row r="21" spans="1:12" x14ac:dyDescent="0.3">
      <c r="A21" s="12">
        <v>9</v>
      </c>
      <c r="B21" s="78" t="s">
        <v>299</v>
      </c>
      <c r="C21" s="78" t="s">
        <v>298</v>
      </c>
      <c r="D21" s="3">
        <v>9</v>
      </c>
      <c r="E21" s="5">
        <v>28.5</v>
      </c>
      <c r="F21" s="4">
        <f>20*E21/50</f>
        <v>11.4</v>
      </c>
      <c r="G21" s="3">
        <v>9.25</v>
      </c>
      <c r="H21" s="3">
        <f>40*G21/9.85</f>
        <v>37.56345177664975</v>
      </c>
      <c r="I21" s="5">
        <v>131.36000000000001</v>
      </c>
      <c r="J21" s="4">
        <f>40*67.19/I21</f>
        <v>20.459805115712541</v>
      </c>
      <c r="K21" s="44">
        <f>F21+H21+J21</f>
        <v>69.423256892362289</v>
      </c>
      <c r="L21" s="2"/>
    </row>
    <row r="22" spans="1:12" x14ac:dyDescent="0.3">
      <c r="A22" s="12">
        <v>10</v>
      </c>
      <c r="B22" s="3" t="s">
        <v>297</v>
      </c>
      <c r="C22" s="3" t="s">
        <v>293</v>
      </c>
      <c r="D22" s="3">
        <v>9</v>
      </c>
      <c r="E22" s="3">
        <v>16</v>
      </c>
      <c r="F22" s="4">
        <f>20*E22/50</f>
        <v>6.4</v>
      </c>
      <c r="G22" s="3">
        <v>8.9</v>
      </c>
      <c r="H22" s="3">
        <f>40*G22/9.85</f>
        <v>36.142131979695435</v>
      </c>
      <c r="I22" s="3">
        <v>103.57</v>
      </c>
      <c r="J22" s="4">
        <f>40*67.19/I22</f>
        <v>25.949599304817998</v>
      </c>
      <c r="K22" s="44">
        <f>F22+H22+J22</f>
        <v>68.491731284513435</v>
      </c>
      <c r="L22" s="2"/>
    </row>
    <row r="23" spans="1:12" x14ac:dyDescent="0.3">
      <c r="A23" s="12">
        <v>11</v>
      </c>
      <c r="B23" s="78" t="s">
        <v>296</v>
      </c>
      <c r="C23" s="78" t="s">
        <v>295</v>
      </c>
      <c r="D23" s="3">
        <v>9</v>
      </c>
      <c r="E23" s="5">
        <v>16</v>
      </c>
      <c r="F23" s="4">
        <f>20*E23/50</f>
        <v>6.4</v>
      </c>
      <c r="G23" s="3">
        <v>6.7</v>
      </c>
      <c r="H23" s="3">
        <f>40*G23/9.85</f>
        <v>27.208121827411169</v>
      </c>
      <c r="I23" s="5">
        <v>77.510000000000005</v>
      </c>
      <c r="J23" s="4">
        <f>40*67.19/I23</f>
        <v>34.674235582505482</v>
      </c>
      <c r="K23" s="44">
        <f>F23+H23+J23</f>
        <v>68.282357409916642</v>
      </c>
      <c r="L23" s="2"/>
    </row>
    <row r="24" spans="1:12" x14ac:dyDescent="0.3">
      <c r="A24" s="12">
        <v>12</v>
      </c>
      <c r="B24" s="3" t="s">
        <v>294</v>
      </c>
      <c r="C24" s="3" t="s">
        <v>293</v>
      </c>
      <c r="D24" s="3">
        <v>9</v>
      </c>
      <c r="E24" s="3">
        <v>18</v>
      </c>
      <c r="F24" s="4">
        <f>20*E24/50</f>
        <v>7.2</v>
      </c>
      <c r="G24" s="3">
        <v>8.4</v>
      </c>
      <c r="H24" s="3">
        <f>40*G24/9.85</f>
        <v>34.111675126903556</v>
      </c>
      <c r="I24" s="3">
        <v>100.46</v>
      </c>
      <c r="J24" s="4">
        <f>40*67.19/I24</f>
        <v>26.752936492136175</v>
      </c>
      <c r="K24" s="44">
        <f>F24+H24+J24</f>
        <v>68.064611619039738</v>
      </c>
      <c r="L24" s="2"/>
    </row>
    <row r="25" spans="1:12" x14ac:dyDescent="0.3">
      <c r="A25" s="12">
        <v>13</v>
      </c>
      <c r="B25" s="78" t="s">
        <v>292</v>
      </c>
      <c r="C25" s="78" t="s">
        <v>291</v>
      </c>
      <c r="D25" s="3">
        <v>9</v>
      </c>
      <c r="E25" s="5">
        <v>14</v>
      </c>
      <c r="F25" s="4">
        <f>20*E25/50</f>
        <v>5.6</v>
      </c>
      <c r="G25" s="3">
        <v>7.05</v>
      </c>
      <c r="H25" s="3">
        <f>40*G25/9.85</f>
        <v>28.629441624365484</v>
      </c>
      <c r="I25" s="5">
        <v>87.4</v>
      </c>
      <c r="J25" s="4">
        <f>40*67.19/I25</f>
        <v>30.750572082379861</v>
      </c>
      <c r="K25" s="44">
        <f>F25+H25+J25</f>
        <v>64.980013706745353</v>
      </c>
      <c r="L25" s="2"/>
    </row>
    <row r="26" spans="1:12" ht="15.6" x14ac:dyDescent="0.3">
      <c r="A26" s="12">
        <v>14</v>
      </c>
      <c r="B26" s="77" t="s">
        <v>290</v>
      </c>
      <c r="C26" s="3" t="s">
        <v>76</v>
      </c>
      <c r="D26" s="3">
        <v>9</v>
      </c>
      <c r="E26" s="5">
        <v>16</v>
      </c>
      <c r="F26" s="4">
        <f>20*E26/50</f>
        <v>6.4</v>
      </c>
      <c r="G26" s="3">
        <v>8.9499999999999993</v>
      </c>
      <c r="H26" s="3">
        <f>40*G26/9.85</f>
        <v>36.345177664974621</v>
      </c>
      <c r="I26" s="5">
        <v>122.33</v>
      </c>
      <c r="J26" s="4">
        <f>40*67.19/I26</f>
        <v>21.970080928635657</v>
      </c>
      <c r="K26" s="44">
        <f>F26+H26+J26</f>
        <v>64.715258593610272</v>
      </c>
      <c r="L26" s="2"/>
    </row>
    <row r="27" spans="1:12" x14ac:dyDescent="0.3">
      <c r="A27" s="12">
        <v>15</v>
      </c>
      <c r="B27" s="3" t="s">
        <v>289</v>
      </c>
      <c r="C27" s="3" t="s">
        <v>288</v>
      </c>
      <c r="D27" s="3">
        <v>9</v>
      </c>
      <c r="E27" s="3">
        <v>29</v>
      </c>
      <c r="F27" s="4">
        <f>20*E27/50</f>
        <v>11.6</v>
      </c>
      <c r="G27" s="3">
        <v>7.4</v>
      </c>
      <c r="H27" s="3">
        <f>40*G27/9.85</f>
        <v>30.050761421319798</v>
      </c>
      <c r="I27" s="3">
        <v>118.84</v>
      </c>
      <c r="J27" s="4">
        <f>40*67.19/I27</f>
        <v>22.615281050151463</v>
      </c>
      <c r="K27" s="44">
        <f>F27+H27+J27</f>
        <v>64.266042471471266</v>
      </c>
      <c r="L27" s="2"/>
    </row>
    <row r="28" spans="1:12" x14ac:dyDescent="0.3">
      <c r="A28" s="12">
        <v>16</v>
      </c>
      <c r="B28" s="3" t="s">
        <v>287</v>
      </c>
      <c r="C28" s="3" t="s">
        <v>286</v>
      </c>
      <c r="D28" s="3">
        <v>9</v>
      </c>
      <c r="E28" s="3">
        <v>21.5</v>
      </c>
      <c r="F28" s="4">
        <f>20*E28/50</f>
        <v>8.6</v>
      </c>
      <c r="G28" s="3">
        <v>8.65</v>
      </c>
      <c r="H28" s="3">
        <f>40*G28/9.85</f>
        <v>35.126903553299492</v>
      </c>
      <c r="I28" s="3">
        <v>140</v>
      </c>
      <c r="J28" s="4">
        <f>40*67.19/I28</f>
        <v>19.197142857142858</v>
      </c>
      <c r="K28" s="44">
        <f>F28+H28+J28</f>
        <v>62.924046410442351</v>
      </c>
      <c r="L28" s="2"/>
    </row>
    <row r="29" spans="1:12" x14ac:dyDescent="0.3">
      <c r="A29" s="12">
        <v>17</v>
      </c>
      <c r="B29" s="3" t="s">
        <v>285</v>
      </c>
      <c r="C29" s="3" t="s">
        <v>284</v>
      </c>
      <c r="D29" s="3">
        <v>9</v>
      </c>
      <c r="E29" s="3">
        <v>16</v>
      </c>
      <c r="F29" s="4">
        <f>20*E29/50</f>
        <v>6.4</v>
      </c>
      <c r="G29" s="3">
        <v>9</v>
      </c>
      <c r="H29" s="3">
        <f>40*G29/9.85</f>
        <v>36.548223350253807</v>
      </c>
      <c r="I29" s="3">
        <v>140</v>
      </c>
      <c r="J29" s="4">
        <f>40*67.19/I29</f>
        <v>19.197142857142858</v>
      </c>
      <c r="K29" s="44">
        <f>F29+H29+J29</f>
        <v>62.145366207396663</v>
      </c>
      <c r="L29" s="2"/>
    </row>
    <row r="30" spans="1:12" x14ac:dyDescent="0.3">
      <c r="A30" s="12">
        <v>18</v>
      </c>
      <c r="B30" s="78" t="s">
        <v>283</v>
      </c>
      <c r="C30" s="78" t="s">
        <v>282</v>
      </c>
      <c r="D30" s="3">
        <v>9</v>
      </c>
      <c r="E30" s="3">
        <v>13</v>
      </c>
      <c r="F30" s="4">
        <f>20*E30/50</f>
        <v>5.2</v>
      </c>
      <c r="G30" s="3">
        <v>6.5</v>
      </c>
      <c r="H30" s="3">
        <f>40*G30/9.85</f>
        <v>26.395939086294415</v>
      </c>
      <c r="I30" s="3">
        <v>88.18</v>
      </c>
      <c r="J30" s="4">
        <f>40*67.19/I30</f>
        <v>30.478566568382849</v>
      </c>
      <c r="K30" s="44">
        <f>F30+H30+J30</f>
        <v>62.074505654677267</v>
      </c>
      <c r="L30" s="2"/>
    </row>
    <row r="31" spans="1:12" x14ac:dyDescent="0.3">
      <c r="A31" s="12">
        <v>19</v>
      </c>
      <c r="B31" s="78" t="s">
        <v>281</v>
      </c>
      <c r="C31" s="78" t="s">
        <v>280</v>
      </c>
      <c r="D31" s="3">
        <v>9</v>
      </c>
      <c r="E31" s="5">
        <v>9.5</v>
      </c>
      <c r="F31" s="4">
        <f>20*E31/50</f>
        <v>3.8</v>
      </c>
      <c r="G31" s="3">
        <v>6.65</v>
      </c>
      <c r="H31" s="3">
        <f>40*G31/9.85</f>
        <v>27.00507614213198</v>
      </c>
      <c r="I31" s="5">
        <v>86.74</v>
      </c>
      <c r="J31" s="4">
        <f>40*67.19/I31</f>
        <v>30.984551533317962</v>
      </c>
      <c r="K31" s="44">
        <f>F31+H31+J31</f>
        <v>61.789627675449943</v>
      </c>
      <c r="L31" s="2"/>
    </row>
    <row r="32" spans="1:12" x14ac:dyDescent="0.3">
      <c r="A32" s="12">
        <v>20</v>
      </c>
      <c r="B32" s="78" t="s">
        <v>279</v>
      </c>
      <c r="C32" s="78" t="s">
        <v>268</v>
      </c>
      <c r="D32" s="3">
        <v>9</v>
      </c>
      <c r="E32" s="5">
        <v>26</v>
      </c>
      <c r="F32" s="4">
        <f>20*E32/50</f>
        <v>10.4</v>
      </c>
      <c r="G32" s="3">
        <v>7.6</v>
      </c>
      <c r="H32" s="3">
        <f>40*G32/9.85</f>
        <v>30.862944162436548</v>
      </c>
      <c r="I32" s="5">
        <v>133.09</v>
      </c>
      <c r="J32" s="4">
        <f>40*67.19/I32</f>
        <v>20.193853783154257</v>
      </c>
      <c r="K32" s="44">
        <f>F32+H32+J32</f>
        <v>61.456797945590807</v>
      </c>
      <c r="L32" s="2"/>
    </row>
    <row r="33" spans="1:12" x14ac:dyDescent="0.3">
      <c r="A33" s="12">
        <v>21</v>
      </c>
      <c r="B33" s="78" t="s">
        <v>278</v>
      </c>
      <c r="C33" s="78" t="s">
        <v>277</v>
      </c>
      <c r="D33" s="3">
        <v>9</v>
      </c>
      <c r="E33" s="5">
        <v>17</v>
      </c>
      <c r="F33" s="4">
        <f>20*E33/50</f>
        <v>6.8</v>
      </c>
      <c r="G33" s="3">
        <v>5.7</v>
      </c>
      <c r="H33" s="3">
        <f>40*G33/9.85</f>
        <v>23.147208121827411</v>
      </c>
      <c r="I33" s="5">
        <v>91.86</v>
      </c>
      <c r="J33" s="4">
        <f>40*67.19/I33</f>
        <v>29.257565861092967</v>
      </c>
      <c r="K33" s="44">
        <f>F33+H33+J33</f>
        <v>59.204773982920379</v>
      </c>
      <c r="L33" s="2"/>
    </row>
    <row r="34" spans="1:12" x14ac:dyDescent="0.3">
      <c r="A34" s="12">
        <v>22</v>
      </c>
      <c r="B34" s="78" t="s">
        <v>276</v>
      </c>
      <c r="C34" s="3" t="s">
        <v>275</v>
      </c>
      <c r="D34" s="3">
        <v>9</v>
      </c>
      <c r="E34" s="5">
        <v>23</v>
      </c>
      <c r="F34" s="4">
        <f>20*E34/50</f>
        <v>9.1999999999999993</v>
      </c>
      <c r="G34" s="3">
        <v>5.85</v>
      </c>
      <c r="H34" s="3">
        <f>40*G34/9.85</f>
        <v>23.756345177664976</v>
      </c>
      <c r="I34" s="5">
        <v>104.88</v>
      </c>
      <c r="J34" s="4">
        <f>40*67.19/I34</f>
        <v>25.625476735316553</v>
      </c>
      <c r="K34" s="44">
        <f>F34+H34+J34</f>
        <v>58.581821912981525</v>
      </c>
      <c r="L34" s="2"/>
    </row>
    <row r="35" spans="1:12" x14ac:dyDescent="0.3">
      <c r="A35" s="12">
        <v>23</v>
      </c>
      <c r="B35" s="3" t="s">
        <v>274</v>
      </c>
      <c r="C35" s="3" t="s">
        <v>262</v>
      </c>
      <c r="D35" s="3">
        <v>9</v>
      </c>
      <c r="E35" s="3">
        <v>29.5</v>
      </c>
      <c r="F35" s="4">
        <f>20*E35/50</f>
        <v>11.8</v>
      </c>
      <c r="G35" s="3">
        <v>4.9000000000000004</v>
      </c>
      <c r="H35" s="3">
        <f>40*G35/9.85</f>
        <v>19.898477157360407</v>
      </c>
      <c r="I35" s="3">
        <v>105.82</v>
      </c>
      <c r="J35" s="4">
        <f>40*67.19/I35</f>
        <v>25.397845397845398</v>
      </c>
      <c r="K35" s="44">
        <f>F35+H35+J35</f>
        <v>57.096322555205802</v>
      </c>
      <c r="L35" s="2"/>
    </row>
    <row r="36" spans="1:12" x14ac:dyDescent="0.3">
      <c r="A36" s="12">
        <v>24</v>
      </c>
      <c r="B36" s="78" t="s">
        <v>273</v>
      </c>
      <c r="C36" s="78" t="s">
        <v>270</v>
      </c>
      <c r="D36" s="3">
        <v>9</v>
      </c>
      <c r="E36" s="5">
        <v>21.5</v>
      </c>
      <c r="F36" s="4">
        <f>20*E36/50</f>
        <v>8.6</v>
      </c>
      <c r="G36" s="3">
        <v>5.4</v>
      </c>
      <c r="H36" s="3">
        <f>40*G36/9.85</f>
        <v>21.928934010152286</v>
      </c>
      <c r="I36" s="5">
        <v>118</v>
      </c>
      <c r="J36" s="4">
        <f>40*67.19/I36</f>
        <v>22.776271186440677</v>
      </c>
      <c r="K36" s="44">
        <f>F36+H36+J36</f>
        <v>53.305205196592965</v>
      </c>
      <c r="L36" s="2"/>
    </row>
    <row r="37" spans="1:12" x14ac:dyDescent="0.3">
      <c r="A37" s="12">
        <v>25</v>
      </c>
      <c r="B37" s="78" t="s">
        <v>272</v>
      </c>
      <c r="C37" s="78" t="s">
        <v>268</v>
      </c>
      <c r="D37" s="3">
        <v>9</v>
      </c>
      <c r="E37" s="5">
        <v>18.5</v>
      </c>
      <c r="F37" s="4">
        <f>20*E37/50</f>
        <v>7.4</v>
      </c>
      <c r="G37" s="3">
        <v>4.25</v>
      </c>
      <c r="H37" s="3">
        <f>40*G37/9.85</f>
        <v>17.258883248730964</v>
      </c>
      <c r="I37" s="5">
        <v>94.77</v>
      </c>
      <c r="J37" s="4">
        <f>40*67.19/I37</f>
        <v>28.359185396222433</v>
      </c>
      <c r="K37" s="44">
        <f>F37+H37+J37</f>
        <v>53.018068644953402</v>
      </c>
      <c r="L37" s="2"/>
    </row>
    <row r="38" spans="1:12" x14ac:dyDescent="0.3">
      <c r="A38" s="12">
        <v>26</v>
      </c>
      <c r="B38" s="12" t="s">
        <v>271</v>
      </c>
      <c r="C38" s="78" t="s">
        <v>270</v>
      </c>
      <c r="D38" s="3">
        <v>9</v>
      </c>
      <c r="E38" s="5">
        <v>14.5</v>
      </c>
      <c r="F38" s="4">
        <f>20*E38/50</f>
        <v>5.8</v>
      </c>
      <c r="G38" s="3">
        <v>5.35</v>
      </c>
      <c r="H38" s="3">
        <f>40*G38/9.85</f>
        <v>21.725888324873097</v>
      </c>
      <c r="I38" s="5">
        <v>112.24</v>
      </c>
      <c r="J38" s="4">
        <f>40*67.19/I38</f>
        <v>23.945117605131859</v>
      </c>
      <c r="K38" s="44">
        <f>F38+H38+J38</f>
        <v>51.471005930004956</v>
      </c>
      <c r="L38" s="2"/>
    </row>
    <row r="39" spans="1:12" x14ac:dyDescent="0.3">
      <c r="A39" s="12">
        <v>27</v>
      </c>
      <c r="B39" s="78" t="s">
        <v>269</v>
      </c>
      <c r="C39" s="78" t="s">
        <v>268</v>
      </c>
      <c r="D39" s="3">
        <v>9</v>
      </c>
      <c r="E39" s="5">
        <v>13.5</v>
      </c>
      <c r="F39" s="4">
        <f>20*E39/50</f>
        <v>5.4</v>
      </c>
      <c r="G39" s="3">
        <v>6.45</v>
      </c>
      <c r="H39" s="3">
        <f>40*G39/9.85</f>
        <v>26.19289340101523</v>
      </c>
      <c r="I39" s="5">
        <v>140</v>
      </c>
      <c r="J39" s="4">
        <f>40*67.19/I39</f>
        <v>19.197142857142858</v>
      </c>
      <c r="K39" s="44">
        <f>F39+H39+J39</f>
        <v>50.790036258158089</v>
      </c>
      <c r="L39" s="2"/>
    </row>
    <row r="40" spans="1:12" x14ac:dyDescent="0.3">
      <c r="A40" s="12">
        <v>28</v>
      </c>
      <c r="B40" s="78" t="s">
        <v>267</v>
      </c>
      <c r="C40" s="78" t="s">
        <v>266</v>
      </c>
      <c r="D40" s="3">
        <v>9</v>
      </c>
      <c r="E40" s="5">
        <v>12</v>
      </c>
      <c r="F40" s="4">
        <f>20*E40/50</f>
        <v>4.8</v>
      </c>
      <c r="G40" s="3">
        <v>5.0999999999999996</v>
      </c>
      <c r="H40" s="3">
        <f>40*G40/9.85</f>
        <v>20.710659898477157</v>
      </c>
      <c r="I40" s="5">
        <v>108.41</v>
      </c>
      <c r="J40" s="4">
        <f>40*67.19/I40</f>
        <v>24.791070934415643</v>
      </c>
      <c r="K40" s="44">
        <f>F40+H40+J40</f>
        <v>50.301730832892801</v>
      </c>
      <c r="L40" s="2"/>
    </row>
    <row r="41" spans="1:12" x14ac:dyDescent="0.3">
      <c r="A41" s="12">
        <v>29</v>
      </c>
      <c r="B41" s="3" t="s">
        <v>265</v>
      </c>
      <c r="C41" s="3" t="s">
        <v>264</v>
      </c>
      <c r="D41" s="3">
        <v>9</v>
      </c>
      <c r="E41" s="3">
        <v>11.5</v>
      </c>
      <c r="F41" s="4">
        <f>20*E41/50</f>
        <v>4.5999999999999996</v>
      </c>
      <c r="G41" s="3">
        <v>5.4</v>
      </c>
      <c r="H41" s="3">
        <f>40*G41/9.85</f>
        <v>21.928934010152286</v>
      </c>
      <c r="I41" s="3">
        <v>118.68</v>
      </c>
      <c r="J41" s="4">
        <f>40*67.19/I41</f>
        <v>22.64577013818672</v>
      </c>
      <c r="K41" s="44">
        <f>F41+H41+J41</f>
        <v>49.174704148339003</v>
      </c>
      <c r="L41" s="2"/>
    </row>
    <row r="42" spans="1:12" x14ac:dyDescent="0.3">
      <c r="A42" s="12">
        <v>30</v>
      </c>
      <c r="B42" s="3" t="s">
        <v>263</v>
      </c>
      <c r="C42" s="3" t="s">
        <v>262</v>
      </c>
      <c r="D42" s="3">
        <v>9</v>
      </c>
      <c r="E42" s="3">
        <v>19</v>
      </c>
      <c r="F42" s="4">
        <f>20*E42/50</f>
        <v>7.6</v>
      </c>
      <c r="G42" s="3">
        <v>4.3499999999999996</v>
      </c>
      <c r="H42" s="3">
        <f>40*G42/9.85</f>
        <v>17.664974619289342</v>
      </c>
      <c r="I42" s="3">
        <v>112.96</v>
      </c>
      <c r="J42" s="4">
        <f>40*67.19/I42</f>
        <v>23.792492917847024</v>
      </c>
      <c r="K42" s="44">
        <f>F42+H42+J42</f>
        <v>49.057467537136361</v>
      </c>
      <c r="L42" s="2"/>
    </row>
    <row r="43" spans="1:12" ht="15.6" x14ac:dyDescent="0.3">
      <c r="A43" s="12">
        <v>31</v>
      </c>
      <c r="B43" s="77" t="s">
        <v>261</v>
      </c>
      <c r="C43" s="3" t="s">
        <v>76</v>
      </c>
      <c r="D43" s="3">
        <v>9</v>
      </c>
      <c r="E43" s="5">
        <v>16.5</v>
      </c>
      <c r="F43" s="4">
        <f>20*E43/50</f>
        <v>6.6</v>
      </c>
      <c r="G43" s="3">
        <v>4.2</v>
      </c>
      <c r="H43" s="3">
        <f>40*G43/9.85</f>
        <v>17.055837563451778</v>
      </c>
      <c r="I43" s="5">
        <v>106.63</v>
      </c>
      <c r="J43" s="4">
        <f>40*67.19/I43</f>
        <v>25.204914189252555</v>
      </c>
      <c r="K43" s="44">
        <f>F43+H43+J43</f>
        <v>48.860751752704331</v>
      </c>
      <c r="L43" s="2"/>
    </row>
  </sheetData>
  <mergeCells count="16">
    <mergeCell ref="E10:P10"/>
    <mergeCell ref="A6:D6"/>
    <mergeCell ref="E6:P6"/>
    <mergeCell ref="A7:C7"/>
    <mergeCell ref="E7:P7"/>
    <mergeCell ref="E8:P8"/>
    <mergeCell ref="E9:P9"/>
    <mergeCell ref="A1:K1"/>
    <mergeCell ref="E11:F11"/>
    <mergeCell ref="G11:H11"/>
    <mergeCell ref="I11:J11"/>
    <mergeCell ref="A2:K2"/>
    <mergeCell ref="A3:K3"/>
    <mergeCell ref="A4:K4"/>
    <mergeCell ref="A5:C5"/>
    <mergeCell ref="E5:P5"/>
  </mergeCells>
  <pageMargins left="0.7" right="0.7" top="0.75" bottom="0.75" header="0.3" footer="0.3"/>
  <pageSetup paperSize="9" scale="69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87" zoomScaleNormal="87" workbookViewId="0">
      <selection activeCell="A11" sqref="A11:XFD11"/>
    </sheetView>
  </sheetViews>
  <sheetFormatPr defaultRowHeight="14.4" x14ac:dyDescent="0.3"/>
  <cols>
    <col min="2" max="2" width="34.6640625" customWidth="1"/>
    <col min="3" max="3" width="36.33203125" customWidth="1"/>
    <col min="4" max="4" width="6.44140625" customWidth="1"/>
    <col min="5" max="5" width="12" customWidth="1"/>
    <col min="6" max="6" width="14.6640625" customWidth="1"/>
    <col min="7" max="7" width="18" customWidth="1"/>
    <col min="8" max="8" width="15.6640625" customWidth="1"/>
    <col min="9" max="9" width="18" customWidth="1"/>
    <col min="10" max="10" width="12.44140625" customWidth="1"/>
    <col min="11" max="11" width="19.6640625" style="1" customWidth="1"/>
  </cols>
  <sheetData>
    <row r="1" spans="1:16" ht="17.399999999999999" x14ac:dyDescent="0.3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6" ht="17.399999999999999" x14ac:dyDescent="0.3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6" ht="17.399999999999999" x14ac:dyDescent="0.3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6" ht="17.399999999999999" x14ac:dyDescent="0.3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6" s="123" customFormat="1" ht="17.25" customHeight="1" x14ac:dyDescent="0.25">
      <c r="A5" s="165" t="s">
        <v>625</v>
      </c>
      <c r="B5" s="165"/>
      <c r="C5" s="165"/>
      <c r="D5" s="164"/>
      <c r="E5" s="163" t="s">
        <v>624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23" customFormat="1" ht="17.25" customHeight="1" x14ac:dyDescent="0.25">
      <c r="A6" s="165" t="s">
        <v>623</v>
      </c>
      <c r="B6" s="165"/>
      <c r="C6" s="165"/>
      <c r="D6" s="165"/>
      <c r="E6" s="163" t="s">
        <v>882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23" customFormat="1" ht="17.25" customHeight="1" x14ac:dyDescent="0.25">
      <c r="A7" s="165" t="s">
        <v>622</v>
      </c>
      <c r="B7" s="165"/>
      <c r="C7" s="165"/>
      <c r="D7" s="164"/>
      <c r="E7" s="163" t="s">
        <v>621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123" customFormat="1" ht="17.25" customHeight="1" x14ac:dyDescent="0.25">
      <c r="A8" s="162" t="s">
        <v>620</v>
      </c>
      <c r="B8" s="162"/>
      <c r="C8" s="162"/>
      <c r="D8" s="162"/>
      <c r="E8" s="161">
        <v>9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s="123" customFormat="1" ht="15" customHeight="1" x14ac:dyDescent="0.25">
      <c r="A9" s="160" t="s">
        <v>619</v>
      </c>
      <c r="B9" s="124"/>
      <c r="C9" s="159"/>
      <c r="E9" s="158">
        <v>44903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s="123" customFormat="1" ht="14.25" customHeight="1" x14ac:dyDescent="0.25">
      <c r="A10" s="124" t="s">
        <v>618</v>
      </c>
      <c r="B10" s="124"/>
      <c r="C10" s="124"/>
      <c r="E10" s="157">
        <v>100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x14ac:dyDescent="0.3">
      <c r="A11" s="7"/>
      <c r="B11" s="7"/>
      <c r="C11" s="7"/>
      <c r="D11" s="6"/>
      <c r="E11" s="38" t="s">
        <v>0</v>
      </c>
      <c r="F11" s="32"/>
      <c r="G11" s="38" t="s">
        <v>1</v>
      </c>
      <c r="H11" s="32"/>
      <c r="I11" s="38" t="s">
        <v>14</v>
      </c>
      <c r="J11" s="32"/>
      <c r="K11" s="81"/>
    </row>
    <row r="12" spans="1:16" s="1" customFormat="1" ht="39.6" customHeight="1" x14ac:dyDescent="0.3">
      <c r="A12" s="8" t="s">
        <v>2</v>
      </c>
      <c r="B12" s="8" t="s">
        <v>3</v>
      </c>
      <c r="C12" s="8" t="s">
        <v>9</v>
      </c>
      <c r="D12" s="9" t="s">
        <v>4</v>
      </c>
      <c r="E12" s="10" t="s">
        <v>5</v>
      </c>
      <c r="F12" s="11" t="s">
        <v>6</v>
      </c>
      <c r="G12" s="11" t="s">
        <v>5</v>
      </c>
      <c r="H12" s="11" t="s">
        <v>6</v>
      </c>
      <c r="I12" s="11" t="s">
        <v>7</v>
      </c>
      <c r="J12" s="80" t="s">
        <v>6</v>
      </c>
      <c r="K12" s="13" t="s">
        <v>8</v>
      </c>
    </row>
    <row r="13" spans="1:16" x14ac:dyDescent="0.3">
      <c r="A13" s="12">
        <v>1</v>
      </c>
      <c r="B13" s="78" t="s">
        <v>346</v>
      </c>
      <c r="C13" s="78" t="s">
        <v>268</v>
      </c>
      <c r="D13" s="82">
        <v>9</v>
      </c>
      <c r="E13" s="5">
        <v>28</v>
      </c>
      <c r="F13" s="4">
        <f>20*E13/50</f>
        <v>11.2</v>
      </c>
      <c r="G13" s="3">
        <v>6.9</v>
      </c>
      <c r="H13" s="3">
        <f>40*G13/9.5</f>
        <v>29.05263157894737</v>
      </c>
      <c r="I13" s="5">
        <v>52.8</v>
      </c>
      <c r="J13" s="4">
        <f>40*52.8/I13</f>
        <v>40</v>
      </c>
      <c r="K13" s="44">
        <f>F13+H13+J13</f>
        <v>80.252631578947373</v>
      </c>
      <c r="L13" s="2"/>
    </row>
    <row r="14" spans="1:16" ht="14.4" customHeight="1" x14ac:dyDescent="0.3">
      <c r="A14" s="12">
        <v>2</v>
      </c>
      <c r="B14" s="78" t="s">
        <v>345</v>
      </c>
      <c r="C14" s="78" t="s">
        <v>344</v>
      </c>
      <c r="D14" s="82">
        <v>9</v>
      </c>
      <c r="E14" s="5">
        <v>22.5</v>
      </c>
      <c r="F14" s="4">
        <f>20*E14/50</f>
        <v>9</v>
      </c>
      <c r="G14" s="3">
        <v>8.3000000000000007</v>
      </c>
      <c r="H14" s="3">
        <f>40*G14/9.5</f>
        <v>34.94736842105263</v>
      </c>
      <c r="I14" s="5">
        <v>64.78</v>
      </c>
      <c r="J14" s="4">
        <f>40*52.8/I14</f>
        <v>32.602655140475456</v>
      </c>
      <c r="K14" s="44">
        <f>F14+H14+J14</f>
        <v>76.550023561528093</v>
      </c>
      <c r="L14" s="2"/>
    </row>
    <row r="15" spans="1:16" x14ac:dyDescent="0.3">
      <c r="A15" s="12">
        <v>3</v>
      </c>
      <c r="B15" s="3" t="s">
        <v>343</v>
      </c>
      <c r="C15" s="3" t="s">
        <v>342</v>
      </c>
      <c r="D15" s="82">
        <v>9</v>
      </c>
      <c r="E15" s="3">
        <v>30</v>
      </c>
      <c r="F15" s="4">
        <f>20*E15/50</f>
        <v>12</v>
      </c>
      <c r="G15" s="3">
        <v>7.4</v>
      </c>
      <c r="H15" s="3">
        <f>40*G15/9.5</f>
        <v>31.157894736842106</v>
      </c>
      <c r="I15" s="3">
        <v>65.2</v>
      </c>
      <c r="J15" s="4">
        <f>40*52.8/I15</f>
        <v>32.392638036809814</v>
      </c>
      <c r="K15" s="44">
        <f>F15+H15+J15</f>
        <v>75.550532773651923</v>
      </c>
      <c r="L15" s="2"/>
    </row>
    <row r="16" spans="1:16" x14ac:dyDescent="0.3">
      <c r="A16" s="12">
        <v>4</v>
      </c>
      <c r="B16" s="78" t="s">
        <v>341</v>
      </c>
      <c r="C16" s="78" t="s">
        <v>280</v>
      </c>
      <c r="D16" s="82">
        <v>9</v>
      </c>
      <c r="E16" s="5">
        <v>20</v>
      </c>
      <c r="F16" s="4">
        <f>20*E16/50</f>
        <v>8</v>
      </c>
      <c r="G16" s="3">
        <v>7.85</v>
      </c>
      <c r="H16" s="3">
        <f>40*G16/9.5</f>
        <v>33.05263157894737</v>
      </c>
      <c r="I16" s="5">
        <v>61.69</v>
      </c>
      <c r="J16" s="4">
        <f>40*52.8/I16</f>
        <v>34.235694602042472</v>
      </c>
      <c r="K16" s="44">
        <f>F16+H16+J16</f>
        <v>75.288326180989841</v>
      </c>
      <c r="L16" s="2"/>
    </row>
    <row r="17" spans="1:12" x14ac:dyDescent="0.3">
      <c r="A17" s="12">
        <v>5</v>
      </c>
      <c r="B17" s="78" t="s">
        <v>340</v>
      </c>
      <c r="C17" s="78" t="s">
        <v>298</v>
      </c>
      <c r="D17" s="82">
        <v>9</v>
      </c>
      <c r="E17" s="5">
        <v>27</v>
      </c>
      <c r="F17" s="4">
        <f>20*E17/50</f>
        <v>10.8</v>
      </c>
      <c r="G17" s="3">
        <v>8.4499999999999993</v>
      </c>
      <c r="H17" s="3">
        <f>40*G17/9.5</f>
        <v>35.578947368421055</v>
      </c>
      <c r="I17" s="5">
        <v>77.33</v>
      </c>
      <c r="J17" s="4">
        <f>40*52.8/I17</f>
        <v>27.311522048364154</v>
      </c>
      <c r="K17" s="44">
        <f>F17+H17+J17</f>
        <v>73.690469416785206</v>
      </c>
      <c r="L17" s="2"/>
    </row>
    <row r="18" spans="1:12" x14ac:dyDescent="0.3">
      <c r="A18" s="12">
        <v>6</v>
      </c>
      <c r="B18" s="3" t="s">
        <v>339</v>
      </c>
      <c r="C18" s="3" t="s">
        <v>264</v>
      </c>
      <c r="D18" s="24">
        <v>9</v>
      </c>
      <c r="E18" s="3">
        <v>10.5</v>
      </c>
      <c r="F18" s="4">
        <f>20*E18/50</f>
        <v>4.2</v>
      </c>
      <c r="G18" s="3">
        <v>9.5</v>
      </c>
      <c r="H18" s="3">
        <f>40*G18/9.5</f>
        <v>40</v>
      </c>
      <c r="I18" s="3">
        <v>82.28</v>
      </c>
      <c r="J18" s="4">
        <f>40*52.8/I18</f>
        <v>25.668449197860962</v>
      </c>
      <c r="K18" s="44">
        <f>F18+H18+J18</f>
        <v>69.868449197860969</v>
      </c>
      <c r="L18" s="2"/>
    </row>
    <row r="19" spans="1:12" x14ac:dyDescent="0.3">
      <c r="A19" s="12">
        <v>7</v>
      </c>
      <c r="B19" s="3" t="s">
        <v>338</v>
      </c>
      <c r="C19" s="3" t="s">
        <v>337</v>
      </c>
      <c r="D19" s="82">
        <v>9</v>
      </c>
      <c r="E19" s="3">
        <v>20.5</v>
      </c>
      <c r="F19" s="4">
        <f>20*E19/50</f>
        <v>8.1999999999999993</v>
      </c>
      <c r="G19" s="3">
        <v>8.6999999999999993</v>
      </c>
      <c r="H19" s="3">
        <f>40*G19/9.5</f>
        <v>36.631578947368418</v>
      </c>
      <c r="I19" s="3">
        <v>98.3</v>
      </c>
      <c r="J19" s="4">
        <f>40*52.8/I19</f>
        <v>21.485249237029503</v>
      </c>
      <c r="K19" s="44">
        <f>F19+H19+J19</f>
        <v>66.31682818439792</v>
      </c>
      <c r="L19" s="2"/>
    </row>
    <row r="20" spans="1:12" x14ac:dyDescent="0.3">
      <c r="A20" s="12">
        <v>8</v>
      </c>
      <c r="B20" s="79" t="s">
        <v>336</v>
      </c>
      <c r="C20" s="79" t="s">
        <v>76</v>
      </c>
      <c r="D20" s="82">
        <v>9</v>
      </c>
      <c r="E20" s="5">
        <v>26</v>
      </c>
      <c r="F20" s="4">
        <f>20*E20/50</f>
        <v>10.4</v>
      </c>
      <c r="G20" s="3">
        <v>7.7</v>
      </c>
      <c r="H20" s="3">
        <f>40*G20/9.5</f>
        <v>32.421052631578945</v>
      </c>
      <c r="I20" s="5">
        <v>94.51</v>
      </c>
      <c r="J20" s="4">
        <f>40*52.8/I20</f>
        <v>22.346841604063062</v>
      </c>
      <c r="K20" s="44">
        <f>F20+H20+J20</f>
        <v>65.167894235642009</v>
      </c>
      <c r="L20" s="2"/>
    </row>
    <row r="21" spans="1:12" x14ac:dyDescent="0.3">
      <c r="A21" s="12">
        <v>9</v>
      </c>
      <c r="B21" s="78" t="s">
        <v>335</v>
      </c>
      <c r="C21" s="3" t="s">
        <v>264</v>
      </c>
      <c r="D21" s="82">
        <v>9</v>
      </c>
      <c r="E21" s="3">
        <v>23</v>
      </c>
      <c r="F21" s="4">
        <f>20*E21/50</f>
        <v>9.1999999999999993</v>
      </c>
      <c r="G21" s="3">
        <v>9</v>
      </c>
      <c r="H21" s="3">
        <f>40*G21/9.5</f>
        <v>37.89473684210526</v>
      </c>
      <c r="I21" s="3">
        <v>120.88</v>
      </c>
      <c r="J21" s="4">
        <f>40*52.8/I21</f>
        <v>17.471872931833225</v>
      </c>
      <c r="K21" s="44">
        <f>F21+H21+J21</f>
        <v>64.566609773938495</v>
      </c>
      <c r="L21" s="2"/>
    </row>
    <row r="22" spans="1:12" x14ac:dyDescent="0.3">
      <c r="A22" s="12">
        <v>10</v>
      </c>
      <c r="B22" s="78" t="s">
        <v>334</v>
      </c>
      <c r="C22" s="78" t="s">
        <v>327</v>
      </c>
      <c r="D22" s="82">
        <v>9</v>
      </c>
      <c r="E22" s="5">
        <v>17.5</v>
      </c>
      <c r="F22" s="4">
        <f>20*E22/50</f>
        <v>7</v>
      </c>
      <c r="G22" s="3">
        <v>7.6</v>
      </c>
      <c r="H22" s="3">
        <f>40*G22/9.5</f>
        <v>32</v>
      </c>
      <c r="I22" s="5">
        <v>82.7</v>
      </c>
      <c r="J22" s="4">
        <f>40*52.8/I22</f>
        <v>25.538089480048367</v>
      </c>
      <c r="K22" s="44">
        <f>F22+H22+J22</f>
        <v>64.53808948004837</v>
      </c>
      <c r="L22" s="2"/>
    </row>
    <row r="23" spans="1:12" x14ac:dyDescent="0.3">
      <c r="A23" s="12">
        <v>11</v>
      </c>
      <c r="B23" s="78" t="s">
        <v>333</v>
      </c>
      <c r="C23" s="78" t="s">
        <v>266</v>
      </c>
      <c r="D23" s="82">
        <v>9</v>
      </c>
      <c r="E23" s="5">
        <v>21</v>
      </c>
      <c r="F23" s="4">
        <f>20*E23/50</f>
        <v>8.4</v>
      </c>
      <c r="G23" s="3">
        <v>8.6999999999999993</v>
      </c>
      <c r="H23" s="3">
        <f>40*G23/9.5</f>
        <v>36.631578947368418</v>
      </c>
      <c r="I23" s="5">
        <v>109.33</v>
      </c>
      <c r="J23" s="4">
        <f>40*52.8/I23</f>
        <v>19.317662123845238</v>
      </c>
      <c r="K23" s="44">
        <f>F23+H23+J23</f>
        <v>64.349241071213655</v>
      </c>
      <c r="L23" s="2"/>
    </row>
    <row r="24" spans="1:12" x14ac:dyDescent="0.3">
      <c r="A24" s="12">
        <v>12</v>
      </c>
      <c r="B24" s="78" t="s">
        <v>332</v>
      </c>
      <c r="C24" s="3" t="s">
        <v>302</v>
      </c>
      <c r="D24" s="82">
        <v>9</v>
      </c>
      <c r="E24" s="3">
        <v>21</v>
      </c>
      <c r="F24" s="4">
        <f>20*E24/50</f>
        <v>8.4</v>
      </c>
      <c r="G24" s="3">
        <v>8.9499999999999993</v>
      </c>
      <c r="H24" s="3">
        <f>40*G24/9.5</f>
        <v>37.684210526315788</v>
      </c>
      <c r="I24" s="3">
        <v>121.52</v>
      </c>
      <c r="J24" s="4">
        <f>40*52.8/I24</f>
        <v>17.3798551678736</v>
      </c>
      <c r="K24" s="44">
        <f>F24+H24+J24</f>
        <v>63.464065694189387</v>
      </c>
      <c r="L24" s="2"/>
    </row>
    <row r="25" spans="1:12" x14ac:dyDescent="0.3">
      <c r="A25" s="12">
        <v>13</v>
      </c>
      <c r="B25" s="78" t="s">
        <v>331</v>
      </c>
      <c r="C25" s="79" t="s">
        <v>76</v>
      </c>
      <c r="D25" s="82">
        <v>9</v>
      </c>
      <c r="E25" s="5">
        <v>24</v>
      </c>
      <c r="F25" s="4">
        <f>20*E25/50</f>
        <v>9.6</v>
      </c>
      <c r="G25" s="3">
        <v>8.1</v>
      </c>
      <c r="H25" s="3">
        <f>40*G25/9.5</f>
        <v>34.10526315789474</v>
      </c>
      <c r="I25" s="5">
        <v>117.48</v>
      </c>
      <c r="J25" s="4">
        <f>40*52.8/I25</f>
        <v>17.977528089887638</v>
      </c>
      <c r="K25" s="44">
        <f>F25+H25+J25</f>
        <v>61.682791247782376</v>
      </c>
      <c r="L25" s="2"/>
    </row>
    <row r="26" spans="1:12" x14ac:dyDescent="0.3">
      <c r="A26" s="12">
        <v>14</v>
      </c>
      <c r="B26" s="78" t="s">
        <v>330</v>
      </c>
      <c r="C26" s="78" t="s">
        <v>268</v>
      </c>
      <c r="D26" s="82">
        <v>9</v>
      </c>
      <c r="E26" s="5">
        <v>14.5</v>
      </c>
      <c r="F26" s="4">
        <f>20*E26/50</f>
        <v>5.8</v>
      </c>
      <c r="G26" s="3">
        <v>7.75</v>
      </c>
      <c r="H26" s="3">
        <f>40*G26/9.5</f>
        <v>32.631578947368418</v>
      </c>
      <c r="I26" s="5">
        <v>91.44</v>
      </c>
      <c r="J26" s="4">
        <f>40*52.8/I26</f>
        <v>23.097112860892388</v>
      </c>
      <c r="K26" s="44">
        <f>F26+H26+J26</f>
        <v>61.528691808260803</v>
      </c>
      <c r="L26" s="2"/>
    </row>
    <row r="27" spans="1:12" x14ac:dyDescent="0.3">
      <c r="A27" s="12">
        <v>15</v>
      </c>
      <c r="B27" s="3" t="s">
        <v>329</v>
      </c>
      <c r="C27" s="3" t="s">
        <v>264</v>
      </c>
      <c r="D27" s="82">
        <v>9</v>
      </c>
      <c r="E27" s="3">
        <v>18.5</v>
      </c>
      <c r="F27" s="4">
        <f>20*E27/50</f>
        <v>7.4</v>
      </c>
      <c r="G27" s="3">
        <v>6.4560000000000004</v>
      </c>
      <c r="H27" s="3">
        <f>40*G27/9.5</f>
        <v>27.183157894736844</v>
      </c>
      <c r="I27" s="3">
        <v>86.33</v>
      </c>
      <c r="J27" s="4">
        <f>40*52.8/I27</f>
        <v>24.46426502953782</v>
      </c>
      <c r="K27" s="44">
        <f>F27+H27+J27</f>
        <v>59.047422924274663</v>
      </c>
      <c r="L27" s="2"/>
    </row>
    <row r="28" spans="1:12" x14ac:dyDescent="0.3">
      <c r="A28" s="12">
        <v>16</v>
      </c>
      <c r="B28" s="78" t="s">
        <v>328</v>
      </c>
      <c r="C28" s="78" t="s">
        <v>327</v>
      </c>
      <c r="D28" s="82">
        <v>9</v>
      </c>
      <c r="E28" s="5">
        <v>25</v>
      </c>
      <c r="F28" s="4">
        <f>20*E28/50</f>
        <v>10</v>
      </c>
      <c r="G28" s="3">
        <v>5.0999999999999996</v>
      </c>
      <c r="H28" s="3">
        <f>40*G28/9.5</f>
        <v>21.473684210526315</v>
      </c>
      <c r="I28" s="5">
        <v>78.430000000000007</v>
      </c>
      <c r="J28" s="4">
        <f>40*52.8/I28</f>
        <v>26.928471248246844</v>
      </c>
      <c r="K28" s="44">
        <f>F28+H28+J28</f>
        <v>58.402155458773159</v>
      </c>
      <c r="L28" s="2"/>
    </row>
    <row r="29" spans="1:12" x14ac:dyDescent="0.3">
      <c r="A29" s="12">
        <v>17</v>
      </c>
      <c r="B29" s="3" t="s">
        <v>326</v>
      </c>
      <c r="C29" s="3" t="s">
        <v>293</v>
      </c>
      <c r="D29" s="82">
        <v>9</v>
      </c>
      <c r="E29" s="3">
        <v>24</v>
      </c>
      <c r="F29" s="4">
        <f>20*E29/50</f>
        <v>9.6</v>
      </c>
      <c r="G29" s="3">
        <v>7.65</v>
      </c>
      <c r="H29" s="3">
        <f>40*G29/9.5</f>
        <v>32.210526315789473</v>
      </c>
      <c r="I29" s="3">
        <v>130</v>
      </c>
      <c r="J29" s="4">
        <f>40*52.8/I29</f>
        <v>16.246153846153845</v>
      </c>
      <c r="K29" s="44">
        <f>F29+H29+J29</f>
        <v>58.056680161943319</v>
      </c>
      <c r="L29" s="2"/>
    </row>
    <row r="30" spans="1:12" x14ac:dyDescent="0.3">
      <c r="A30" s="12">
        <v>18</v>
      </c>
      <c r="B30" s="3" t="s">
        <v>325</v>
      </c>
      <c r="C30" s="3" t="s">
        <v>324</v>
      </c>
      <c r="D30" s="82">
        <v>9</v>
      </c>
      <c r="E30" s="3">
        <v>21.5</v>
      </c>
      <c r="F30" s="4">
        <f>20*E30/50</f>
        <v>8.6</v>
      </c>
      <c r="G30" s="3">
        <v>5.4</v>
      </c>
      <c r="H30" s="3">
        <f>40*G30/9.5</f>
        <v>22.736842105263158</v>
      </c>
      <c r="I30" s="3">
        <v>80.3</v>
      </c>
      <c r="J30" s="4">
        <f>40*52.8/I30</f>
        <v>26.301369863013701</v>
      </c>
      <c r="K30" s="44">
        <f>F30+H30+J30</f>
        <v>57.638211968276863</v>
      </c>
      <c r="L30" s="2"/>
    </row>
    <row r="31" spans="1:12" x14ac:dyDescent="0.3">
      <c r="A31" s="12">
        <v>19</v>
      </c>
      <c r="B31" s="3" t="s">
        <v>323</v>
      </c>
      <c r="C31" s="82" t="s">
        <v>293</v>
      </c>
      <c r="D31" s="3">
        <v>9</v>
      </c>
      <c r="E31" s="3">
        <v>24</v>
      </c>
      <c r="F31" s="4">
        <f>20*E31/50</f>
        <v>9.6</v>
      </c>
      <c r="G31" s="3">
        <v>7.3</v>
      </c>
      <c r="H31" s="3">
        <f>40*G31/9.5</f>
        <v>30.736842105263158</v>
      </c>
      <c r="I31" s="3">
        <v>130</v>
      </c>
      <c r="J31" s="4">
        <f>40*52.8/I31</f>
        <v>16.246153846153845</v>
      </c>
      <c r="K31" s="44">
        <f>F31+H31+J31</f>
        <v>56.582995951417004</v>
      </c>
      <c r="L31" s="2"/>
    </row>
    <row r="32" spans="1:12" x14ac:dyDescent="0.3">
      <c r="A32" s="12">
        <v>20</v>
      </c>
      <c r="B32" s="79" t="s">
        <v>322</v>
      </c>
      <c r="C32" s="85" t="s">
        <v>300</v>
      </c>
      <c r="D32" s="3">
        <v>9</v>
      </c>
      <c r="E32" s="5">
        <v>24.5</v>
      </c>
      <c r="F32" s="4">
        <f>20*E32/50</f>
        <v>9.8000000000000007</v>
      </c>
      <c r="G32" s="3">
        <v>7.25</v>
      </c>
      <c r="H32" s="3">
        <f>40*G32/9.5</f>
        <v>30.526315789473685</v>
      </c>
      <c r="I32" s="5">
        <v>130</v>
      </c>
      <c r="J32" s="4">
        <f>40*52.8/I32</f>
        <v>16.246153846153845</v>
      </c>
      <c r="K32" s="44">
        <f>F32+H32+J32</f>
        <v>56.572469635627527</v>
      </c>
      <c r="L32" s="2"/>
    </row>
    <row r="33" spans="1:12" x14ac:dyDescent="0.3">
      <c r="A33" s="12">
        <v>21</v>
      </c>
      <c r="B33" s="78" t="s">
        <v>321</v>
      </c>
      <c r="C33" s="83" t="s">
        <v>298</v>
      </c>
      <c r="D33" s="3">
        <v>9</v>
      </c>
      <c r="E33" s="5">
        <v>23</v>
      </c>
      <c r="F33" s="4">
        <f>20*E33/50</f>
        <v>9.1999999999999993</v>
      </c>
      <c r="G33" s="3">
        <v>5.25</v>
      </c>
      <c r="H33" s="3">
        <f>40*G33/9.5</f>
        <v>22.105263157894736</v>
      </c>
      <c r="I33" s="5">
        <v>86.46</v>
      </c>
      <c r="J33" s="4">
        <f>40*52.8/I33</f>
        <v>24.427480916030536</v>
      </c>
      <c r="K33" s="44">
        <f>F33+H33+J33</f>
        <v>55.732744073925275</v>
      </c>
      <c r="L33" s="2"/>
    </row>
    <row r="34" spans="1:12" ht="18" x14ac:dyDescent="0.35">
      <c r="A34" s="12">
        <v>22</v>
      </c>
      <c r="B34" s="78" t="s">
        <v>320</v>
      </c>
      <c r="C34" s="83" t="s">
        <v>270</v>
      </c>
      <c r="D34" s="84">
        <v>9</v>
      </c>
      <c r="E34" s="5">
        <v>6</v>
      </c>
      <c r="F34" s="4">
        <f>20*E34/50</f>
        <v>2.4</v>
      </c>
      <c r="G34" s="3">
        <v>8.25</v>
      </c>
      <c r="H34" s="3">
        <f>40*G34/9.5</f>
        <v>34.736842105263158</v>
      </c>
      <c r="I34" s="5">
        <v>127.64</v>
      </c>
      <c r="J34" s="4">
        <f>40*52.8/I34</f>
        <v>16.546537135694141</v>
      </c>
      <c r="K34" s="44">
        <f>F34+H34+J34</f>
        <v>53.683379240957294</v>
      </c>
      <c r="L34" s="2"/>
    </row>
    <row r="35" spans="1:12" x14ac:dyDescent="0.3">
      <c r="A35" s="12">
        <v>23</v>
      </c>
      <c r="B35" s="78" t="s">
        <v>319</v>
      </c>
      <c r="C35" s="83" t="s">
        <v>295</v>
      </c>
      <c r="D35" s="3">
        <v>9</v>
      </c>
      <c r="E35" s="3">
        <v>24</v>
      </c>
      <c r="F35" s="4">
        <f>20*E35/50</f>
        <v>9.6</v>
      </c>
      <c r="G35" s="3">
        <v>5.8</v>
      </c>
      <c r="H35" s="3">
        <f>40*G35/9.5</f>
        <v>24.421052631578949</v>
      </c>
      <c r="I35" s="3">
        <v>111.04</v>
      </c>
      <c r="J35" s="4">
        <f>40*52.8/I35</f>
        <v>19.020172910662822</v>
      </c>
      <c r="K35" s="44">
        <f>F35+H35+J35</f>
        <v>53.041225542241769</v>
      </c>
      <c r="L35" s="2"/>
    </row>
    <row r="36" spans="1:12" x14ac:dyDescent="0.3">
      <c r="A36" s="12">
        <v>24</v>
      </c>
      <c r="B36" s="78" t="s">
        <v>318</v>
      </c>
      <c r="C36" s="83" t="s">
        <v>291</v>
      </c>
      <c r="D36" s="3">
        <v>9</v>
      </c>
      <c r="E36" s="3">
        <v>14</v>
      </c>
      <c r="F36" s="4">
        <f>20*E36/50</f>
        <v>5.6</v>
      </c>
      <c r="G36" s="3">
        <v>6</v>
      </c>
      <c r="H36" s="3">
        <f>40*G36/9.5</f>
        <v>25.263157894736842</v>
      </c>
      <c r="I36" s="3">
        <v>114.84</v>
      </c>
      <c r="J36" s="4">
        <f>40*52.8/I36</f>
        <v>18.390804597701148</v>
      </c>
      <c r="K36" s="44">
        <f>F36+H36+J36</f>
        <v>49.253962492437992</v>
      </c>
      <c r="L36" s="2"/>
    </row>
    <row r="37" spans="1:12" x14ac:dyDescent="0.3">
      <c r="A37" s="12">
        <v>25</v>
      </c>
      <c r="B37" s="78" t="s">
        <v>317</v>
      </c>
      <c r="C37" s="83" t="s">
        <v>316</v>
      </c>
      <c r="D37" s="3">
        <v>9</v>
      </c>
      <c r="E37" s="5">
        <v>5.5</v>
      </c>
      <c r="F37" s="4">
        <f>20*E37/50</f>
        <v>2.2000000000000002</v>
      </c>
      <c r="G37" s="3">
        <v>6.9</v>
      </c>
      <c r="H37" s="3">
        <f>40*G37/9.5</f>
        <v>29.05263157894737</v>
      </c>
      <c r="I37" s="5">
        <v>129.93</v>
      </c>
      <c r="J37" s="4">
        <f>40*52.8/I37</f>
        <v>16.254906488108983</v>
      </c>
      <c r="K37" s="44">
        <f>F37+H37+J37</f>
        <v>47.507538067056352</v>
      </c>
      <c r="L37" s="2"/>
    </row>
    <row r="38" spans="1:12" x14ac:dyDescent="0.3">
      <c r="A38" s="12">
        <v>26</v>
      </c>
      <c r="B38" s="3" t="s">
        <v>315</v>
      </c>
      <c r="C38" s="83" t="s">
        <v>282</v>
      </c>
      <c r="D38" s="3">
        <v>9</v>
      </c>
      <c r="E38" s="3">
        <v>11</v>
      </c>
      <c r="F38" s="4">
        <f>20*E38/50</f>
        <v>4.4000000000000004</v>
      </c>
      <c r="G38" s="3">
        <v>4.4000000000000004</v>
      </c>
      <c r="H38" s="3">
        <f>40*G38/9.5</f>
        <v>18.526315789473685</v>
      </c>
      <c r="I38" s="3">
        <v>87.46</v>
      </c>
      <c r="J38" s="4">
        <f>40*52.8/I38</f>
        <v>24.148182026069062</v>
      </c>
      <c r="K38" s="44">
        <f>F38+H38+J38</f>
        <v>47.074497815542742</v>
      </c>
      <c r="L38" s="2"/>
    </row>
    <row r="39" spans="1:12" x14ac:dyDescent="0.3">
      <c r="A39" s="12">
        <v>27</v>
      </c>
      <c r="B39" s="78" t="s">
        <v>314</v>
      </c>
      <c r="C39" s="83" t="s">
        <v>313</v>
      </c>
      <c r="D39" s="3">
        <v>9</v>
      </c>
      <c r="E39" s="5">
        <v>20.5</v>
      </c>
      <c r="F39" s="4">
        <f>20*E39/50</f>
        <v>8.1999999999999993</v>
      </c>
      <c r="G39" s="3">
        <v>4.75</v>
      </c>
      <c r="H39" s="3">
        <f>40*G39/9.5</f>
        <v>20</v>
      </c>
      <c r="I39" s="5">
        <v>120.68</v>
      </c>
      <c r="J39" s="4">
        <f>40*52.8/I39</f>
        <v>17.500828637719589</v>
      </c>
      <c r="K39" s="44">
        <f>F39+H39+J39</f>
        <v>45.700828637719589</v>
      </c>
      <c r="L39" s="2"/>
    </row>
    <row r="40" spans="1:12" x14ac:dyDescent="0.3">
      <c r="A40" s="12">
        <v>28</v>
      </c>
      <c r="B40" s="3" t="s">
        <v>312</v>
      </c>
      <c r="C40" s="82" t="s">
        <v>262</v>
      </c>
      <c r="D40" s="3">
        <v>9</v>
      </c>
      <c r="E40" s="3">
        <v>10</v>
      </c>
      <c r="F40" s="4">
        <f>20*E40/50</f>
        <v>4</v>
      </c>
      <c r="G40" s="3">
        <v>2.4</v>
      </c>
      <c r="H40" s="3">
        <f>40*G40/9.5</f>
        <v>10.105263157894736</v>
      </c>
      <c r="I40" s="3">
        <v>122.58</v>
      </c>
      <c r="J40" s="4">
        <f>40*52.8/I40</f>
        <v>17.229564366128244</v>
      </c>
      <c r="K40" s="44">
        <f>F40+H40+J40</f>
        <v>31.33482752402298</v>
      </c>
      <c r="L40" s="2"/>
    </row>
  </sheetData>
  <mergeCells count="16">
    <mergeCell ref="E10:P10"/>
    <mergeCell ref="A6:D6"/>
    <mergeCell ref="E6:P6"/>
    <mergeCell ref="A7:C7"/>
    <mergeCell ref="E7:P7"/>
    <mergeCell ref="E8:P8"/>
    <mergeCell ref="E9:P9"/>
    <mergeCell ref="E11:F11"/>
    <mergeCell ref="G11:H11"/>
    <mergeCell ref="I11:J11"/>
    <mergeCell ref="A1:K1"/>
    <mergeCell ref="A2:K2"/>
    <mergeCell ref="A3:K3"/>
    <mergeCell ref="A4:K4"/>
    <mergeCell ref="A5:C5"/>
    <mergeCell ref="E5:P5"/>
  </mergeCells>
  <pageMargins left="0.7" right="0.7" top="0.75" bottom="0.75" header="0.3" footer="0.3"/>
  <pageSetup paperSize="9" scale="67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11" sqref="A11:XFD11"/>
    </sheetView>
  </sheetViews>
  <sheetFormatPr defaultRowHeight="14.4" x14ac:dyDescent="0.3"/>
  <cols>
    <col min="1" max="1" width="4.6640625" customWidth="1"/>
    <col min="2" max="2" width="12.5546875" customWidth="1"/>
    <col min="3" max="3" width="24.33203125" customWidth="1"/>
    <col min="4" max="4" width="58.88671875" customWidth="1"/>
    <col min="5" max="5" width="6.44140625" customWidth="1"/>
    <col min="6" max="6" width="11.6640625" customWidth="1"/>
    <col min="7" max="7" width="13.5546875" customWidth="1"/>
    <col min="8" max="8" width="11.5546875" customWidth="1"/>
    <col min="9" max="9" width="14" customWidth="1"/>
    <col min="10" max="10" width="9.5546875" customWidth="1"/>
    <col min="11" max="11" width="12.44140625" customWidth="1"/>
    <col min="12" max="12" width="16.44140625" style="1" customWidth="1"/>
  </cols>
  <sheetData>
    <row r="1" spans="1:16" ht="17.399999999999999" x14ac:dyDescent="0.3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ht="17.399999999999999" x14ac:dyDescent="0.3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ht="17.399999999999999" x14ac:dyDescent="0.3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ht="17.399999999999999" x14ac:dyDescent="0.3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6" s="123" customFormat="1" ht="17.25" customHeight="1" x14ac:dyDescent="0.25">
      <c r="A5" s="165" t="s">
        <v>625</v>
      </c>
      <c r="B5" s="165"/>
      <c r="C5" s="165"/>
      <c r="D5" s="164"/>
      <c r="E5" s="163" t="s">
        <v>624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23" customFormat="1" ht="17.25" customHeight="1" x14ac:dyDescent="0.25">
      <c r="A6" s="165" t="s">
        <v>623</v>
      </c>
      <c r="B6" s="165"/>
      <c r="C6" s="165"/>
      <c r="D6" s="165"/>
      <c r="E6" s="163" t="s">
        <v>883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23" customFormat="1" ht="17.25" customHeight="1" x14ac:dyDescent="0.25">
      <c r="A7" s="165" t="s">
        <v>622</v>
      </c>
      <c r="B7" s="165"/>
      <c r="C7" s="165"/>
      <c r="D7" s="164"/>
      <c r="E7" s="163" t="s">
        <v>621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123" customFormat="1" ht="17.25" customHeight="1" x14ac:dyDescent="0.25">
      <c r="A8" s="162" t="s">
        <v>620</v>
      </c>
      <c r="B8" s="162"/>
      <c r="C8" s="162"/>
      <c r="D8" s="162"/>
      <c r="E8" s="161">
        <v>10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s="123" customFormat="1" ht="15" customHeight="1" x14ac:dyDescent="0.25">
      <c r="A9" s="160" t="s">
        <v>619</v>
      </c>
      <c r="B9" s="124"/>
      <c r="C9" s="159"/>
      <c r="E9" s="158">
        <v>44903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s="123" customFormat="1" ht="14.25" customHeight="1" thickBot="1" x14ac:dyDescent="0.3">
      <c r="A10" s="124" t="s">
        <v>618</v>
      </c>
      <c r="B10" s="124"/>
      <c r="C10" s="124"/>
      <c r="E10" s="157">
        <v>100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ht="15" thickBot="1" x14ac:dyDescent="0.35">
      <c r="A11" s="7"/>
      <c r="B11" s="7"/>
      <c r="C11" s="7"/>
      <c r="D11" s="7"/>
      <c r="E11" s="114"/>
      <c r="F11" s="181" t="s">
        <v>0</v>
      </c>
      <c r="G11" s="182"/>
      <c r="H11" s="181" t="s">
        <v>1</v>
      </c>
      <c r="I11" s="182"/>
      <c r="J11" s="181" t="s">
        <v>14</v>
      </c>
      <c r="K11" s="182"/>
      <c r="L11" s="113"/>
    </row>
    <row r="12" spans="1:16" s="1" customFormat="1" ht="63" customHeight="1" thickBot="1" x14ac:dyDescent="0.35">
      <c r="A12" s="13" t="s">
        <v>434</v>
      </c>
      <c r="B12" s="112" t="s">
        <v>433</v>
      </c>
      <c r="C12" s="112" t="s">
        <v>3</v>
      </c>
      <c r="D12" s="13" t="s">
        <v>9</v>
      </c>
      <c r="E12" s="111" t="s">
        <v>4</v>
      </c>
      <c r="F12" s="110" t="s">
        <v>5</v>
      </c>
      <c r="G12" s="109" t="s">
        <v>6</v>
      </c>
      <c r="H12" s="110" t="s">
        <v>5</v>
      </c>
      <c r="I12" s="109" t="s">
        <v>6</v>
      </c>
      <c r="J12" s="110" t="s">
        <v>7</v>
      </c>
      <c r="K12" s="109" t="s">
        <v>6</v>
      </c>
      <c r="L12" s="108" t="s">
        <v>8</v>
      </c>
    </row>
    <row r="13" spans="1:16" x14ac:dyDescent="0.3">
      <c r="A13" s="12">
        <v>1</v>
      </c>
      <c r="B13" s="12" t="s">
        <v>432</v>
      </c>
      <c r="C13" s="3" t="s">
        <v>431</v>
      </c>
      <c r="D13" s="12" t="s">
        <v>430</v>
      </c>
      <c r="E13" s="107">
        <v>10</v>
      </c>
      <c r="F13" s="106">
        <v>19</v>
      </c>
      <c r="G13" s="105">
        <f>20*F13/50</f>
        <v>7.6</v>
      </c>
      <c r="H13" s="103">
        <v>7.2</v>
      </c>
      <c r="I13" s="104">
        <f>40*H13/10</f>
        <v>28.8</v>
      </c>
      <c r="J13" s="103">
        <v>48.71</v>
      </c>
      <c r="K13" s="102">
        <f>40*48.71/J13</f>
        <v>40</v>
      </c>
      <c r="L13" s="101">
        <f>G13+I13+K13</f>
        <v>76.400000000000006</v>
      </c>
      <c r="M13" s="2"/>
    </row>
    <row r="14" spans="1:16" s="88" customFormat="1" x14ac:dyDescent="0.3">
      <c r="A14" s="95">
        <v>2</v>
      </c>
      <c r="B14" s="95" t="s">
        <v>429</v>
      </c>
      <c r="C14" s="95" t="s">
        <v>428</v>
      </c>
      <c r="D14" s="95" t="s">
        <v>419</v>
      </c>
      <c r="E14" s="94">
        <v>10</v>
      </c>
      <c r="F14" s="97">
        <v>24</v>
      </c>
      <c r="G14" s="99">
        <f>20*F14/50</f>
        <v>9.6</v>
      </c>
      <c r="H14" s="97">
        <v>10</v>
      </c>
      <c r="I14" s="98">
        <f>40*H14/10</f>
        <v>40</v>
      </c>
      <c r="J14" s="97">
        <v>80.540000000000006</v>
      </c>
      <c r="K14" s="96">
        <f>40*48.71/J14</f>
        <v>24.191705984603924</v>
      </c>
      <c r="L14" s="89">
        <f>G14+I14+K14</f>
        <v>73.791705984603922</v>
      </c>
    </row>
    <row r="15" spans="1:16" s="88" customFormat="1" x14ac:dyDescent="0.3">
      <c r="A15" s="12">
        <v>3</v>
      </c>
      <c r="B15" s="95" t="s">
        <v>427</v>
      </c>
      <c r="C15" s="95" t="s">
        <v>426</v>
      </c>
      <c r="D15" s="95" t="s">
        <v>425</v>
      </c>
      <c r="E15" s="94">
        <v>10</v>
      </c>
      <c r="F15" s="97">
        <v>33</v>
      </c>
      <c r="G15" s="99">
        <f>20*F15/50</f>
        <v>13.2</v>
      </c>
      <c r="H15" s="97">
        <v>9.4</v>
      </c>
      <c r="I15" s="98">
        <f>40*H15/10</f>
        <v>37.6</v>
      </c>
      <c r="J15" s="97">
        <v>92</v>
      </c>
      <c r="K15" s="96">
        <f>40*48.71/J15</f>
        <v>21.178260869565218</v>
      </c>
      <c r="L15" s="89">
        <f>G15+I15+K15</f>
        <v>71.978260869565219</v>
      </c>
    </row>
    <row r="16" spans="1:16" s="88" customFormat="1" x14ac:dyDescent="0.3">
      <c r="A16" s="95">
        <v>4</v>
      </c>
      <c r="B16" s="95" t="s">
        <v>424</v>
      </c>
      <c r="C16" s="95" t="s">
        <v>423</v>
      </c>
      <c r="D16" s="95" t="s">
        <v>422</v>
      </c>
      <c r="E16" s="94">
        <v>10</v>
      </c>
      <c r="F16" s="97">
        <v>31.25</v>
      </c>
      <c r="G16" s="99">
        <f>20*F16/50</f>
        <v>12.5</v>
      </c>
      <c r="H16" s="97">
        <v>9.4</v>
      </c>
      <c r="I16" s="98">
        <f>40*H16/10</f>
        <v>37.6</v>
      </c>
      <c r="J16" s="97">
        <v>92.1</v>
      </c>
      <c r="K16" s="96">
        <f>40*48.71/J16</f>
        <v>21.155266015200873</v>
      </c>
      <c r="L16" s="89">
        <f>G16+I16+K16</f>
        <v>71.255266015200874</v>
      </c>
    </row>
    <row r="17" spans="1:12" s="88" customFormat="1" x14ac:dyDescent="0.3">
      <c r="A17" s="12">
        <v>5</v>
      </c>
      <c r="B17" s="95" t="s">
        <v>421</v>
      </c>
      <c r="C17" s="95" t="s">
        <v>420</v>
      </c>
      <c r="D17" s="95" t="s">
        <v>419</v>
      </c>
      <c r="E17" s="94">
        <v>10</v>
      </c>
      <c r="F17" s="97">
        <v>27.75</v>
      </c>
      <c r="G17" s="99">
        <f>20*F17/50</f>
        <v>11.1</v>
      </c>
      <c r="H17" s="97">
        <v>9.6999999999999993</v>
      </c>
      <c r="I17" s="98">
        <f>40*H17/10</f>
        <v>38.799999999999997</v>
      </c>
      <c r="J17" s="97">
        <v>103.1</v>
      </c>
      <c r="K17" s="96">
        <f>40*48.71/J17</f>
        <v>18.898157129000971</v>
      </c>
      <c r="L17" s="89">
        <f>G17+I17+K17</f>
        <v>68.79815712900097</v>
      </c>
    </row>
    <row r="18" spans="1:12" s="88" customFormat="1" x14ac:dyDescent="0.3">
      <c r="A18" s="95">
        <v>6</v>
      </c>
      <c r="B18" s="95" t="s">
        <v>418</v>
      </c>
      <c r="C18" s="95" t="s">
        <v>417</v>
      </c>
      <c r="D18" s="95" t="s">
        <v>298</v>
      </c>
      <c r="E18" s="94">
        <v>10</v>
      </c>
      <c r="F18" s="97">
        <v>19.25</v>
      </c>
      <c r="G18" s="99">
        <f>20*F18/50</f>
        <v>7.7</v>
      </c>
      <c r="H18" s="97">
        <v>8.6</v>
      </c>
      <c r="I18" s="98">
        <f>40*H18/10</f>
        <v>34.4</v>
      </c>
      <c r="J18" s="97">
        <v>73.62</v>
      </c>
      <c r="K18" s="96">
        <f>40*48.71/J18</f>
        <v>26.465634338494972</v>
      </c>
      <c r="L18" s="89">
        <f>G18+I18+K18</f>
        <v>68.565634338494974</v>
      </c>
    </row>
    <row r="19" spans="1:12" s="88" customFormat="1" x14ac:dyDescent="0.3">
      <c r="A19" s="12">
        <v>7</v>
      </c>
      <c r="B19" s="95" t="s">
        <v>416</v>
      </c>
      <c r="C19" s="95" t="s">
        <v>415</v>
      </c>
      <c r="D19" s="95" t="s">
        <v>414</v>
      </c>
      <c r="E19" s="94">
        <v>10</v>
      </c>
      <c r="F19" s="100">
        <v>22.75</v>
      </c>
      <c r="G19" s="99">
        <f>20*F19/50</f>
        <v>9.1</v>
      </c>
      <c r="H19" s="97">
        <v>8.8000000000000007</v>
      </c>
      <c r="I19" s="98">
        <f>40*H19/10</f>
        <v>35.200000000000003</v>
      </c>
      <c r="J19" s="97">
        <v>91.79</v>
      </c>
      <c r="K19" s="96">
        <f>40*48.71/J19</f>
        <v>21.226713149580565</v>
      </c>
      <c r="L19" s="89">
        <f>G19+I19+K19</f>
        <v>65.526713149580573</v>
      </c>
    </row>
    <row r="20" spans="1:12" s="88" customFormat="1" x14ac:dyDescent="0.3">
      <c r="A20" s="95">
        <v>8</v>
      </c>
      <c r="B20" s="95" t="s">
        <v>413</v>
      </c>
      <c r="C20" s="95" t="s">
        <v>412</v>
      </c>
      <c r="D20" s="95" t="s">
        <v>411</v>
      </c>
      <c r="E20" s="94">
        <v>10</v>
      </c>
      <c r="F20" s="97">
        <v>23</v>
      </c>
      <c r="G20" s="99">
        <f>20*F20/50</f>
        <v>9.1999999999999993</v>
      </c>
      <c r="H20" s="97">
        <v>8.9</v>
      </c>
      <c r="I20" s="98">
        <f>40*H20/10</f>
        <v>35.6</v>
      </c>
      <c r="J20" s="97">
        <v>96.07</v>
      </c>
      <c r="K20" s="96">
        <f>40*48.71/J20</f>
        <v>20.281045071302177</v>
      </c>
      <c r="L20" s="89">
        <f>G20+I20+K20</f>
        <v>65.081045071302171</v>
      </c>
    </row>
    <row r="21" spans="1:12" s="88" customFormat="1" x14ac:dyDescent="0.3">
      <c r="A21" s="12">
        <v>9</v>
      </c>
      <c r="B21" s="95" t="s">
        <v>410</v>
      </c>
      <c r="C21" s="95" t="s">
        <v>409</v>
      </c>
      <c r="D21" s="95" t="s">
        <v>408</v>
      </c>
      <c r="E21" s="94">
        <v>10</v>
      </c>
      <c r="F21" s="97">
        <v>13.75</v>
      </c>
      <c r="G21" s="99">
        <f>20*F21/50</f>
        <v>5.5</v>
      </c>
      <c r="H21" s="97">
        <v>9.4</v>
      </c>
      <c r="I21" s="98">
        <f>40*H21/10</f>
        <v>37.6</v>
      </c>
      <c r="J21" s="97">
        <v>92.75</v>
      </c>
      <c r="K21" s="96">
        <f>40*48.71/J21</f>
        <v>21.007008086253371</v>
      </c>
      <c r="L21" s="89">
        <f>G21+I21+K21</f>
        <v>64.107008086253373</v>
      </c>
    </row>
    <row r="22" spans="1:12" s="88" customFormat="1" x14ac:dyDescent="0.3">
      <c r="A22" s="95">
        <v>10</v>
      </c>
      <c r="B22" s="95" t="s">
        <v>407</v>
      </c>
      <c r="C22" s="95" t="s">
        <v>406</v>
      </c>
      <c r="D22" s="95" t="s">
        <v>389</v>
      </c>
      <c r="E22" s="94">
        <v>10</v>
      </c>
      <c r="F22" s="100">
        <v>16.5</v>
      </c>
      <c r="G22" s="99">
        <f>20*F22/50</f>
        <v>6.6</v>
      </c>
      <c r="H22" s="97">
        <v>9.5</v>
      </c>
      <c r="I22" s="98">
        <f>40*H22/10</f>
        <v>38</v>
      </c>
      <c r="J22" s="97">
        <v>103.79</v>
      </c>
      <c r="K22" s="96">
        <f>40*48.71/J22</f>
        <v>18.772521437518066</v>
      </c>
      <c r="L22" s="89">
        <f>G22+I22+K22</f>
        <v>63.372521437518067</v>
      </c>
    </row>
    <row r="23" spans="1:12" s="88" customFormat="1" x14ac:dyDescent="0.3">
      <c r="A23" s="12">
        <v>11</v>
      </c>
      <c r="B23" s="95" t="s">
        <v>405</v>
      </c>
      <c r="C23" s="95" t="s">
        <v>404</v>
      </c>
      <c r="D23" s="95" t="s">
        <v>403</v>
      </c>
      <c r="E23" s="94">
        <v>10</v>
      </c>
      <c r="F23" s="97">
        <v>24.5</v>
      </c>
      <c r="G23" s="99">
        <f>20*F23/50</f>
        <v>9.8000000000000007</v>
      </c>
      <c r="H23" s="97">
        <v>8.6999999999999993</v>
      </c>
      <c r="I23" s="98">
        <f>40*H23/10</f>
        <v>34.799999999999997</v>
      </c>
      <c r="J23" s="97">
        <v>107.76</v>
      </c>
      <c r="K23" s="96">
        <f>40*48.71/J23</f>
        <v>18.080920564216779</v>
      </c>
      <c r="L23" s="89">
        <f>G23+I23+K23</f>
        <v>62.680920564216777</v>
      </c>
    </row>
    <row r="24" spans="1:12" s="88" customFormat="1" x14ac:dyDescent="0.3">
      <c r="A24" s="95">
        <v>12</v>
      </c>
      <c r="B24" s="95" t="s">
        <v>402</v>
      </c>
      <c r="C24" s="95" t="s">
        <v>401</v>
      </c>
      <c r="D24" s="95" t="s">
        <v>280</v>
      </c>
      <c r="E24" s="94">
        <v>10</v>
      </c>
      <c r="F24" s="97">
        <v>28</v>
      </c>
      <c r="G24" s="99">
        <f>20*F24/50</f>
        <v>11.2</v>
      </c>
      <c r="H24" s="97">
        <v>7.1</v>
      </c>
      <c r="I24" s="98">
        <f>40*H24/10</f>
        <v>28.4</v>
      </c>
      <c r="J24" s="97">
        <v>85.04</v>
      </c>
      <c r="K24" s="96">
        <f>40*48.71/J24</f>
        <v>22.911571025399812</v>
      </c>
      <c r="L24" s="89">
        <f>G24+I24+K24</f>
        <v>62.511571025399803</v>
      </c>
    </row>
    <row r="25" spans="1:12" s="88" customFormat="1" x14ac:dyDescent="0.3">
      <c r="A25" s="12">
        <v>13</v>
      </c>
      <c r="B25" s="95" t="s">
        <v>400</v>
      </c>
      <c r="C25" s="95" t="s">
        <v>399</v>
      </c>
      <c r="D25" s="95" t="s">
        <v>398</v>
      </c>
      <c r="E25" s="94">
        <v>10</v>
      </c>
      <c r="F25" s="100">
        <v>16.5</v>
      </c>
      <c r="G25" s="99">
        <f>20*F25/50</f>
        <v>6.6</v>
      </c>
      <c r="H25" s="97">
        <v>9.1</v>
      </c>
      <c r="I25" s="98">
        <f>40*H25/10</f>
        <v>36.4</v>
      </c>
      <c r="J25" s="97">
        <v>110.74</v>
      </c>
      <c r="K25" s="96">
        <f>40*48.71/J25</f>
        <v>17.594365179700201</v>
      </c>
      <c r="L25" s="89">
        <f>G25+I25+K25</f>
        <v>60.594365179700205</v>
      </c>
    </row>
    <row r="26" spans="1:12" s="88" customFormat="1" x14ac:dyDescent="0.3">
      <c r="A26" s="95">
        <v>14</v>
      </c>
      <c r="B26" s="95" t="s">
        <v>397</v>
      </c>
      <c r="C26" s="95" t="s">
        <v>396</v>
      </c>
      <c r="D26" s="95" t="s">
        <v>395</v>
      </c>
      <c r="E26" s="94">
        <v>10</v>
      </c>
      <c r="F26" s="100">
        <v>36.5</v>
      </c>
      <c r="G26" s="99">
        <f>20*F26/50</f>
        <v>14.6</v>
      </c>
      <c r="H26" s="97">
        <v>6.7</v>
      </c>
      <c r="I26" s="98">
        <f>40*H26/10</f>
        <v>26.8</v>
      </c>
      <c r="J26" s="97">
        <v>106.21</v>
      </c>
      <c r="K26" s="96">
        <f>40*48.71/J26</f>
        <v>18.344788626306375</v>
      </c>
      <c r="L26" s="89">
        <f>G26+I26+K26</f>
        <v>59.744788626306374</v>
      </c>
    </row>
    <row r="27" spans="1:12" s="88" customFormat="1" x14ac:dyDescent="0.3">
      <c r="A27" s="12">
        <v>15</v>
      </c>
      <c r="B27" s="95" t="s">
        <v>394</v>
      </c>
      <c r="C27" s="95" t="s">
        <v>393</v>
      </c>
      <c r="D27" s="95" t="s">
        <v>392</v>
      </c>
      <c r="E27" s="94">
        <v>10</v>
      </c>
      <c r="F27" s="97">
        <v>18</v>
      </c>
      <c r="G27" s="99">
        <f>20*F27/50</f>
        <v>7.2</v>
      </c>
      <c r="H27" s="97">
        <v>7.4</v>
      </c>
      <c r="I27" s="98">
        <f>40*H27/10</f>
        <v>29.6</v>
      </c>
      <c r="J27" s="97">
        <v>91.51</v>
      </c>
      <c r="K27" s="96">
        <f>40*48.71/J27</f>
        <v>21.291662113430228</v>
      </c>
      <c r="L27" s="89">
        <f>G27+I27+K27</f>
        <v>58.091662113430232</v>
      </c>
    </row>
    <row r="28" spans="1:12" s="88" customFormat="1" x14ac:dyDescent="0.3">
      <c r="A28" s="95">
        <v>16</v>
      </c>
      <c r="B28" s="95" t="s">
        <v>391</v>
      </c>
      <c r="C28" s="95" t="s">
        <v>390</v>
      </c>
      <c r="D28" s="95" t="s">
        <v>389</v>
      </c>
      <c r="E28" s="94">
        <v>10</v>
      </c>
      <c r="F28" s="97">
        <v>19</v>
      </c>
      <c r="G28" s="99">
        <f>20*F28/50</f>
        <v>7.6</v>
      </c>
      <c r="H28" s="97">
        <v>8.6999999999999993</v>
      </c>
      <c r="I28" s="98">
        <f>40*H28/10</f>
        <v>34.799999999999997</v>
      </c>
      <c r="J28" s="97">
        <v>127.07</v>
      </c>
      <c r="K28" s="96">
        <f>40*48.71/J28</f>
        <v>15.333280868812468</v>
      </c>
      <c r="L28" s="89">
        <f>G28+I28+K28</f>
        <v>57.733280868812464</v>
      </c>
    </row>
    <row r="29" spans="1:12" s="88" customFormat="1" x14ac:dyDescent="0.3">
      <c r="A29" s="12">
        <v>17</v>
      </c>
      <c r="B29" s="95" t="s">
        <v>388</v>
      </c>
      <c r="C29" s="95" t="s">
        <v>387</v>
      </c>
      <c r="D29" s="95" t="s">
        <v>370</v>
      </c>
      <c r="E29" s="94">
        <v>10</v>
      </c>
      <c r="F29" s="97">
        <v>20.75</v>
      </c>
      <c r="G29" s="99">
        <f>20*F29/50</f>
        <v>8.3000000000000007</v>
      </c>
      <c r="H29" s="97">
        <v>7.7</v>
      </c>
      <c r="I29" s="98">
        <f>40*H29/10</f>
        <v>30.8</v>
      </c>
      <c r="J29" s="97">
        <v>106.85</v>
      </c>
      <c r="K29" s="96">
        <f>40*48.71/J29</f>
        <v>18.234908750584935</v>
      </c>
      <c r="L29" s="89">
        <f>G29+I29+K29</f>
        <v>57.334908750584937</v>
      </c>
    </row>
    <row r="30" spans="1:12" s="88" customFormat="1" x14ac:dyDescent="0.3">
      <c r="A30" s="95">
        <v>18</v>
      </c>
      <c r="B30" s="95" t="s">
        <v>386</v>
      </c>
      <c r="C30" s="95" t="s">
        <v>385</v>
      </c>
      <c r="D30" s="95" t="s">
        <v>286</v>
      </c>
      <c r="E30" s="94">
        <v>10</v>
      </c>
      <c r="F30" s="100">
        <v>17.5</v>
      </c>
      <c r="G30" s="99">
        <f>20*F30/50</f>
        <v>7</v>
      </c>
      <c r="H30" s="97">
        <v>7.3</v>
      </c>
      <c r="I30" s="98">
        <f>40*H30/10</f>
        <v>29.2</v>
      </c>
      <c r="J30" s="97">
        <v>96.32</v>
      </c>
      <c r="K30" s="96">
        <f>40*48.71/J30</f>
        <v>20.228405315614619</v>
      </c>
      <c r="L30" s="89">
        <f>G30+I30+K30</f>
        <v>56.428405315614626</v>
      </c>
    </row>
    <row r="31" spans="1:12" s="88" customFormat="1" x14ac:dyDescent="0.3">
      <c r="A31" s="12">
        <v>19</v>
      </c>
      <c r="B31" s="95" t="s">
        <v>384</v>
      </c>
      <c r="C31" s="95" t="s">
        <v>383</v>
      </c>
      <c r="D31" s="95" t="s">
        <v>305</v>
      </c>
      <c r="E31" s="94">
        <v>10</v>
      </c>
      <c r="F31" s="97">
        <v>16</v>
      </c>
      <c r="G31" s="99">
        <f>20*F31/50</f>
        <v>6.4</v>
      </c>
      <c r="H31" s="97">
        <v>6.6</v>
      </c>
      <c r="I31" s="98">
        <f>40*H31/10</f>
        <v>26.4</v>
      </c>
      <c r="J31" s="97">
        <v>91.96</v>
      </c>
      <c r="K31" s="96">
        <f>40*48.71/J31</f>
        <v>21.187472814267075</v>
      </c>
      <c r="L31" s="89">
        <f>G31+I31+K31</f>
        <v>53.987472814267072</v>
      </c>
    </row>
    <row r="32" spans="1:12" s="88" customFormat="1" x14ac:dyDescent="0.3">
      <c r="A32" s="95">
        <v>20</v>
      </c>
      <c r="B32" s="95" t="s">
        <v>382</v>
      </c>
      <c r="C32" s="95" t="s">
        <v>381</v>
      </c>
      <c r="D32" s="95" t="s">
        <v>380</v>
      </c>
      <c r="E32" s="94">
        <v>10</v>
      </c>
      <c r="F32" s="100">
        <v>21.25</v>
      </c>
      <c r="G32" s="99">
        <f>20*F32/50</f>
        <v>8.5</v>
      </c>
      <c r="H32" s="97">
        <v>5.8</v>
      </c>
      <c r="I32" s="98">
        <f>40*H32/10</f>
        <v>23.2</v>
      </c>
      <c r="J32" s="97">
        <v>94.53</v>
      </c>
      <c r="K32" s="96">
        <f>40*48.71/J32</f>
        <v>20.611446101766635</v>
      </c>
      <c r="L32" s="89">
        <f>G32+I32+K32</f>
        <v>52.311446101766634</v>
      </c>
    </row>
    <row r="33" spans="1:13" s="88" customFormat="1" x14ac:dyDescent="0.3">
      <c r="A33" s="12">
        <v>21</v>
      </c>
      <c r="B33" s="95" t="s">
        <v>379</v>
      </c>
      <c r="C33" s="95" t="s">
        <v>378</v>
      </c>
      <c r="D33" s="95" t="s">
        <v>377</v>
      </c>
      <c r="E33" s="94">
        <v>10</v>
      </c>
      <c r="F33" s="100">
        <v>15.5</v>
      </c>
      <c r="G33" s="99">
        <f>20*F33/50</f>
        <v>6.2</v>
      </c>
      <c r="H33" s="97">
        <v>6.6</v>
      </c>
      <c r="I33" s="98">
        <f>40*H33/10</f>
        <v>26.4</v>
      </c>
      <c r="J33" s="97">
        <v>99.09</v>
      </c>
      <c r="K33" s="96">
        <f>40*48.71/J33</f>
        <v>19.66293268745585</v>
      </c>
      <c r="L33" s="89">
        <f>G33+I33+K33</f>
        <v>52.262932687455852</v>
      </c>
    </row>
    <row r="34" spans="1:13" s="88" customFormat="1" x14ac:dyDescent="0.3">
      <c r="A34" s="95">
        <v>22</v>
      </c>
      <c r="B34" s="95" t="s">
        <v>376</v>
      </c>
      <c r="C34" s="95" t="s">
        <v>375</v>
      </c>
      <c r="D34" s="95" t="s">
        <v>268</v>
      </c>
      <c r="E34" s="94">
        <v>10</v>
      </c>
      <c r="F34" s="100">
        <v>25.25</v>
      </c>
      <c r="G34" s="99">
        <f>20*F34/50</f>
        <v>10.1</v>
      </c>
      <c r="H34" s="97">
        <v>5.6</v>
      </c>
      <c r="I34" s="98">
        <f>40*H34/10</f>
        <v>22.4</v>
      </c>
      <c r="J34" s="97">
        <v>113.5</v>
      </c>
      <c r="K34" s="96">
        <f>40*48.71/J34</f>
        <v>17.166519823788548</v>
      </c>
      <c r="L34" s="89">
        <f>G34+I34+K34</f>
        <v>49.666519823788548</v>
      </c>
    </row>
    <row r="35" spans="1:13" s="88" customFormat="1" x14ac:dyDescent="0.3">
      <c r="A35" s="12">
        <v>23</v>
      </c>
      <c r="B35" s="95" t="s">
        <v>374</v>
      </c>
      <c r="C35" s="95" t="s">
        <v>373</v>
      </c>
      <c r="D35" s="95" t="s">
        <v>268</v>
      </c>
      <c r="E35" s="94">
        <v>10</v>
      </c>
      <c r="F35" s="97">
        <v>30</v>
      </c>
      <c r="G35" s="99">
        <f>20*F35/50</f>
        <v>12</v>
      </c>
      <c r="H35" s="97">
        <v>5</v>
      </c>
      <c r="I35" s="98">
        <f>40*H35/10</f>
        <v>20</v>
      </c>
      <c r="J35" s="97">
        <v>112.05</v>
      </c>
      <c r="K35" s="96">
        <f>40*48.71/J35</f>
        <v>17.388665774207944</v>
      </c>
      <c r="L35" s="89">
        <f>G35+I35+K35</f>
        <v>49.388665774207944</v>
      </c>
    </row>
    <row r="36" spans="1:13" s="88" customFormat="1" x14ac:dyDescent="0.3">
      <c r="A36" s="95">
        <v>24</v>
      </c>
      <c r="B36" s="95" t="s">
        <v>372</v>
      </c>
      <c r="C36" s="95" t="s">
        <v>371</v>
      </c>
      <c r="D36" s="95" t="s">
        <v>370</v>
      </c>
      <c r="E36" s="94">
        <v>10</v>
      </c>
      <c r="F36" s="97">
        <v>18.5</v>
      </c>
      <c r="G36" s="99">
        <f>20*F36/50</f>
        <v>7.4</v>
      </c>
      <c r="H36" s="97">
        <v>5.9</v>
      </c>
      <c r="I36" s="98">
        <f>40*H36/10</f>
        <v>23.6</v>
      </c>
      <c r="J36" s="97">
        <v>119.28</v>
      </c>
      <c r="K36" s="96">
        <f>40*48.71/J36</f>
        <v>16.334674714956407</v>
      </c>
      <c r="L36" s="89">
        <f>G36+I36+K36</f>
        <v>47.334674714956407</v>
      </c>
    </row>
    <row r="37" spans="1:13" s="88" customFormat="1" x14ac:dyDescent="0.3">
      <c r="A37" s="12">
        <v>25</v>
      </c>
      <c r="B37" s="95" t="s">
        <v>369</v>
      </c>
      <c r="C37" s="95" t="s">
        <v>368</v>
      </c>
      <c r="D37" s="95" t="s">
        <v>268</v>
      </c>
      <c r="E37" s="94">
        <v>10</v>
      </c>
      <c r="F37" s="100">
        <v>18</v>
      </c>
      <c r="G37" s="99">
        <f>20*F37/50</f>
        <v>7.2</v>
      </c>
      <c r="H37" s="97">
        <v>3.5</v>
      </c>
      <c r="I37" s="98">
        <f>40*H37/10</f>
        <v>14</v>
      </c>
      <c r="J37" s="97">
        <v>80.33</v>
      </c>
      <c r="K37" s="96">
        <f>40*48.71/J37</f>
        <v>24.254948338105319</v>
      </c>
      <c r="L37" s="89">
        <f>G37+I37+K37</f>
        <v>45.454948338105318</v>
      </c>
    </row>
    <row r="38" spans="1:13" s="88" customFormat="1" x14ac:dyDescent="0.3">
      <c r="A38" s="95">
        <v>26</v>
      </c>
      <c r="B38" s="95" t="s">
        <v>367</v>
      </c>
      <c r="C38" s="95" t="s">
        <v>366</v>
      </c>
      <c r="D38" s="95" t="s">
        <v>363</v>
      </c>
      <c r="E38" s="94">
        <v>10</v>
      </c>
      <c r="F38" s="97">
        <v>29.25</v>
      </c>
      <c r="G38" s="99">
        <f>20*F38/50</f>
        <v>11.7</v>
      </c>
      <c r="H38" s="97">
        <v>3.7</v>
      </c>
      <c r="I38" s="98">
        <f>40*H38/10</f>
        <v>14.8</v>
      </c>
      <c r="J38" s="97">
        <v>112.95</v>
      </c>
      <c r="K38" s="96">
        <f>40*48.71/J38</f>
        <v>17.250110668437362</v>
      </c>
      <c r="L38" s="89">
        <f>G38+I38+K38</f>
        <v>43.750110668437358</v>
      </c>
    </row>
    <row r="39" spans="1:13" s="88" customFormat="1" x14ac:dyDescent="0.3">
      <c r="A39" s="12">
        <v>27</v>
      </c>
      <c r="B39" s="95" t="s">
        <v>365</v>
      </c>
      <c r="C39" s="95" t="s">
        <v>364</v>
      </c>
      <c r="D39" s="95" t="s">
        <v>363</v>
      </c>
      <c r="E39" s="94">
        <v>10</v>
      </c>
      <c r="F39" s="100">
        <v>16.25</v>
      </c>
      <c r="G39" s="99">
        <f>20*F39/50</f>
        <v>6.5</v>
      </c>
      <c r="H39" s="97">
        <v>4.0999999999999996</v>
      </c>
      <c r="I39" s="98">
        <f>40*H39/10</f>
        <v>16.399999999999999</v>
      </c>
      <c r="J39" s="97">
        <v>96.2</v>
      </c>
      <c r="K39" s="96">
        <f>40*48.71/J39</f>
        <v>20.253638253638254</v>
      </c>
      <c r="L39" s="89">
        <f>G39+I39+K39</f>
        <v>43.153638253638249</v>
      </c>
    </row>
    <row r="40" spans="1:13" s="88" customFormat="1" ht="15" thickBot="1" x14ac:dyDescent="0.35">
      <c r="A40" s="95">
        <v>28</v>
      </c>
      <c r="B40" s="95" t="s">
        <v>362</v>
      </c>
      <c r="C40" s="95" t="s">
        <v>361</v>
      </c>
      <c r="D40" s="95" t="s">
        <v>280</v>
      </c>
      <c r="E40" s="94">
        <v>10</v>
      </c>
      <c r="F40" s="91">
        <v>19</v>
      </c>
      <c r="G40" s="93">
        <f>20*F40/50</f>
        <v>7.6</v>
      </c>
      <c r="H40" s="91">
        <v>2.5</v>
      </c>
      <c r="I40" s="92">
        <f>40*H40/10</f>
        <v>10</v>
      </c>
      <c r="J40" s="91">
        <v>124.45</v>
      </c>
      <c r="K40" s="90">
        <f>40*48.71/J40</f>
        <v>15.656086781840097</v>
      </c>
      <c r="L40" s="89">
        <f>G40+I40+K40</f>
        <v>33.256086781840096</v>
      </c>
    </row>
    <row r="41" spans="1:13" x14ac:dyDescent="0.3">
      <c r="C41" s="2"/>
      <c r="D41" s="2"/>
      <c r="E41" s="2"/>
      <c r="F41" s="2"/>
      <c r="G41" s="2"/>
      <c r="H41" s="2"/>
      <c r="I41" s="2"/>
      <c r="J41" s="2"/>
      <c r="K41" s="2"/>
      <c r="L41" s="87"/>
      <c r="M41" s="2"/>
    </row>
    <row r="43" spans="1:13" x14ac:dyDescent="0.3">
      <c r="D43" s="86" t="s">
        <v>132</v>
      </c>
      <c r="H43" t="s">
        <v>360</v>
      </c>
    </row>
    <row r="46" spans="1:13" x14ac:dyDescent="0.3">
      <c r="D46" t="s">
        <v>134</v>
      </c>
      <c r="H46" t="s">
        <v>359</v>
      </c>
    </row>
    <row r="47" spans="1:13" x14ac:dyDescent="0.3">
      <c r="H47" t="s">
        <v>358</v>
      </c>
    </row>
    <row r="48" spans="1:13" x14ac:dyDescent="0.3">
      <c r="H48" t="s">
        <v>357</v>
      </c>
    </row>
    <row r="49" spans="8:8" x14ac:dyDescent="0.3">
      <c r="H49" t="s">
        <v>356</v>
      </c>
    </row>
    <row r="50" spans="8:8" x14ac:dyDescent="0.3">
      <c r="H50" t="s">
        <v>355</v>
      </c>
    </row>
    <row r="51" spans="8:8" x14ac:dyDescent="0.3">
      <c r="H51" t="s">
        <v>354</v>
      </c>
    </row>
    <row r="52" spans="8:8" x14ac:dyDescent="0.3">
      <c r="H52" t="s">
        <v>353</v>
      </c>
    </row>
    <row r="53" spans="8:8" x14ac:dyDescent="0.3">
      <c r="H53" t="s">
        <v>352</v>
      </c>
    </row>
    <row r="54" spans="8:8" x14ac:dyDescent="0.3">
      <c r="H54" t="s">
        <v>351</v>
      </c>
    </row>
    <row r="55" spans="8:8" x14ac:dyDescent="0.3">
      <c r="H55" t="s">
        <v>350</v>
      </c>
    </row>
    <row r="56" spans="8:8" x14ac:dyDescent="0.3">
      <c r="H56" t="s">
        <v>349</v>
      </c>
    </row>
    <row r="57" spans="8:8" x14ac:dyDescent="0.3">
      <c r="H57" t="s">
        <v>348</v>
      </c>
    </row>
    <row r="58" spans="8:8" x14ac:dyDescent="0.3">
      <c r="H58" t="s">
        <v>347</v>
      </c>
    </row>
  </sheetData>
  <mergeCells count="16">
    <mergeCell ref="E10:P10"/>
    <mergeCell ref="E5:P5"/>
    <mergeCell ref="A5:C5"/>
    <mergeCell ref="J11:K11"/>
    <mergeCell ref="H11:I11"/>
    <mergeCell ref="F11:G11"/>
    <mergeCell ref="A6:D6"/>
    <mergeCell ref="E6:P6"/>
    <mergeCell ref="A7:C7"/>
    <mergeCell ref="E7:P7"/>
    <mergeCell ref="E8:P8"/>
    <mergeCell ref="E9:P9"/>
    <mergeCell ref="A1:L1"/>
    <mergeCell ref="A2:L2"/>
    <mergeCell ref="A3:L3"/>
    <mergeCell ref="A4:L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A5" sqref="A5:XFD10"/>
    </sheetView>
  </sheetViews>
  <sheetFormatPr defaultRowHeight="14.4" x14ac:dyDescent="0.3"/>
  <cols>
    <col min="1" max="1" width="7.109375" customWidth="1"/>
    <col min="2" max="2" width="12.88671875" customWidth="1"/>
    <col min="3" max="3" width="22.6640625" customWidth="1"/>
    <col min="4" max="4" width="30.5546875" customWidth="1"/>
    <col min="5" max="11" width="10.6640625" customWidth="1"/>
    <col min="12" max="12" width="10.6640625" style="1" customWidth="1"/>
  </cols>
  <sheetData>
    <row r="1" spans="1:16" ht="17.399999999999999" x14ac:dyDescent="0.3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ht="17.399999999999999" x14ac:dyDescent="0.3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ht="17.399999999999999" x14ac:dyDescent="0.3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ht="17.399999999999999" x14ac:dyDescent="0.3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6" s="123" customFormat="1" ht="17.25" customHeight="1" x14ac:dyDescent="0.25">
      <c r="A5" s="165" t="s">
        <v>625</v>
      </c>
      <c r="B5" s="165"/>
      <c r="C5" s="165"/>
      <c r="D5" s="164"/>
      <c r="E5" s="163" t="s">
        <v>624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23" customFormat="1" ht="17.25" customHeight="1" x14ac:dyDescent="0.25">
      <c r="A6" s="165" t="s">
        <v>623</v>
      </c>
      <c r="B6" s="165"/>
      <c r="C6" s="165"/>
      <c r="D6" s="165"/>
      <c r="E6" s="163" t="s">
        <v>883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23" customFormat="1" ht="17.25" customHeight="1" x14ac:dyDescent="0.25">
      <c r="A7" s="165" t="s">
        <v>622</v>
      </c>
      <c r="B7" s="165"/>
      <c r="C7" s="165"/>
      <c r="D7" s="164"/>
      <c r="E7" s="163" t="s">
        <v>621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123" customFormat="1" ht="17.25" customHeight="1" x14ac:dyDescent="0.25">
      <c r="A8" s="162" t="s">
        <v>620</v>
      </c>
      <c r="B8" s="162"/>
      <c r="C8" s="162"/>
      <c r="D8" s="162"/>
      <c r="E8" s="161">
        <v>10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s="123" customFormat="1" ht="15" customHeight="1" x14ac:dyDescent="0.25">
      <c r="A9" s="160" t="s">
        <v>619</v>
      </c>
      <c r="B9" s="124"/>
      <c r="C9" s="159"/>
      <c r="E9" s="158">
        <v>44903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s="123" customFormat="1" ht="14.25" customHeight="1" x14ac:dyDescent="0.25">
      <c r="A10" s="124" t="s">
        <v>618</v>
      </c>
      <c r="B10" s="124"/>
      <c r="C10" s="124"/>
      <c r="E10" s="157">
        <v>100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x14ac:dyDescent="0.3">
      <c r="A11" s="7"/>
      <c r="B11" s="7"/>
      <c r="C11" s="7"/>
      <c r="D11" s="122"/>
      <c r="E11" s="6"/>
      <c r="F11" s="38" t="s">
        <v>0</v>
      </c>
      <c r="G11" s="32"/>
      <c r="H11" s="38" t="s">
        <v>1</v>
      </c>
      <c r="I11" s="32"/>
      <c r="J11" s="38" t="s">
        <v>14</v>
      </c>
      <c r="K11" s="32"/>
      <c r="L11" s="81"/>
    </row>
    <row r="12" spans="1:16" ht="72" x14ac:dyDescent="0.3">
      <c r="A12" s="8" t="s">
        <v>2</v>
      </c>
      <c r="B12" s="8" t="s">
        <v>433</v>
      </c>
      <c r="C12" s="8" t="s">
        <v>3</v>
      </c>
      <c r="D12" s="8" t="s">
        <v>9</v>
      </c>
      <c r="E12" s="9" t="s">
        <v>4</v>
      </c>
      <c r="F12" s="10" t="s">
        <v>5</v>
      </c>
      <c r="G12" s="11" t="s">
        <v>6</v>
      </c>
      <c r="H12" s="11" t="s">
        <v>5</v>
      </c>
      <c r="I12" s="11" t="s">
        <v>6</v>
      </c>
      <c r="J12" s="11" t="s">
        <v>7</v>
      </c>
      <c r="K12" s="80" t="s">
        <v>6</v>
      </c>
      <c r="L12" s="13" t="s">
        <v>8</v>
      </c>
    </row>
    <row r="13" spans="1:16" x14ac:dyDescent="0.3">
      <c r="A13" s="12">
        <v>1</v>
      </c>
      <c r="B13" s="12" t="s">
        <v>490</v>
      </c>
      <c r="C13" s="3" t="s">
        <v>489</v>
      </c>
      <c r="D13" s="121" t="s">
        <v>419</v>
      </c>
      <c r="E13" s="12">
        <v>10</v>
      </c>
      <c r="F13" s="5">
        <v>35.5</v>
      </c>
      <c r="G13" s="117">
        <f>20*F13/50</f>
        <v>14.2</v>
      </c>
      <c r="H13" s="120">
        <v>7.6</v>
      </c>
      <c r="I13" s="95">
        <f>40*H13/9</f>
        <v>33.777777777777779</v>
      </c>
      <c r="J13" s="5">
        <v>59.53</v>
      </c>
      <c r="K13" s="117">
        <f>40*54.89/J13</f>
        <v>36.882244246598354</v>
      </c>
      <c r="L13" s="44">
        <f>G13+I13+K13</f>
        <v>84.860022024376121</v>
      </c>
    </row>
    <row r="14" spans="1:16" x14ac:dyDescent="0.3">
      <c r="A14" s="12">
        <v>2</v>
      </c>
      <c r="B14" s="12" t="s">
        <v>488</v>
      </c>
      <c r="C14" s="3" t="s">
        <v>487</v>
      </c>
      <c r="D14" s="121" t="s">
        <v>298</v>
      </c>
      <c r="E14" s="12">
        <v>10</v>
      </c>
      <c r="F14" s="3">
        <v>25.5</v>
      </c>
      <c r="G14" s="117">
        <f>20*F14/50</f>
        <v>10.199999999999999</v>
      </c>
      <c r="H14" s="120">
        <v>8.1999999999999993</v>
      </c>
      <c r="I14" s="95">
        <f>40*H14/9</f>
        <v>36.444444444444443</v>
      </c>
      <c r="J14" s="3">
        <v>69.37</v>
      </c>
      <c r="K14" s="117">
        <f>40*54.89/J14</f>
        <v>31.650569410407954</v>
      </c>
      <c r="L14" s="44">
        <f>G14+I14+K14</f>
        <v>78.2950138548524</v>
      </c>
    </row>
    <row r="15" spans="1:16" x14ac:dyDescent="0.3">
      <c r="A15" s="12">
        <v>3</v>
      </c>
      <c r="B15" s="12" t="s">
        <v>486</v>
      </c>
      <c r="C15" s="3" t="s">
        <v>485</v>
      </c>
      <c r="D15" s="121" t="s">
        <v>268</v>
      </c>
      <c r="E15" s="12">
        <v>10</v>
      </c>
      <c r="F15" s="3">
        <v>21.75</v>
      </c>
      <c r="G15" s="117">
        <f>20*F15/50</f>
        <v>8.6999999999999993</v>
      </c>
      <c r="H15" s="120">
        <v>7.4</v>
      </c>
      <c r="I15" s="95">
        <f>40*H15/9</f>
        <v>32.888888888888886</v>
      </c>
      <c r="J15" s="3">
        <v>61.31</v>
      </c>
      <c r="K15" s="117">
        <f>40*54.89/J15</f>
        <v>35.811450008155276</v>
      </c>
      <c r="L15" s="44">
        <f>G15+I15+K15</f>
        <v>77.400338897044165</v>
      </c>
    </row>
    <row r="16" spans="1:16" x14ac:dyDescent="0.3">
      <c r="A16" s="12">
        <v>4</v>
      </c>
      <c r="B16" s="12" t="s">
        <v>484</v>
      </c>
      <c r="C16" s="3" t="s">
        <v>483</v>
      </c>
      <c r="D16" s="121" t="s">
        <v>298</v>
      </c>
      <c r="E16" s="12">
        <v>10</v>
      </c>
      <c r="F16" s="5">
        <v>21.5</v>
      </c>
      <c r="G16" s="117">
        <f>20*F16/50</f>
        <v>8.6</v>
      </c>
      <c r="H16" s="120">
        <v>8.6999999999999993</v>
      </c>
      <c r="I16" s="95">
        <f>40*H16/9</f>
        <v>38.666666666666664</v>
      </c>
      <c r="J16" s="5">
        <v>74.59</v>
      </c>
      <c r="K16" s="117">
        <f>40*54.89/J16</f>
        <v>29.435581177101486</v>
      </c>
      <c r="L16" s="44">
        <f>G16+I16+K16</f>
        <v>76.702247843768149</v>
      </c>
    </row>
    <row r="17" spans="1:12" s="88" customFormat="1" x14ac:dyDescent="0.3">
      <c r="A17" s="12">
        <v>5</v>
      </c>
      <c r="B17" s="95" t="s">
        <v>482</v>
      </c>
      <c r="C17" s="95" t="s">
        <v>481</v>
      </c>
      <c r="D17" s="119" t="s">
        <v>298</v>
      </c>
      <c r="E17" s="95">
        <v>10</v>
      </c>
      <c r="F17" s="95">
        <v>25</v>
      </c>
      <c r="G17" s="117">
        <f>20*F17/50</f>
        <v>10</v>
      </c>
      <c r="H17" s="98">
        <v>8.6999999999999993</v>
      </c>
      <c r="I17" s="95">
        <f>40*H17/9</f>
        <v>38.666666666666664</v>
      </c>
      <c r="J17" s="95">
        <v>78.89</v>
      </c>
      <c r="K17" s="117">
        <f>40*54.89/J17</f>
        <v>27.831157307643554</v>
      </c>
      <c r="L17" s="116">
        <f>G17+I17+K17</f>
        <v>76.497823974310222</v>
      </c>
    </row>
    <row r="18" spans="1:12" s="88" customFormat="1" x14ac:dyDescent="0.3">
      <c r="A18" s="12">
        <v>6</v>
      </c>
      <c r="B18" s="95" t="s">
        <v>480</v>
      </c>
      <c r="C18" s="95" t="s">
        <v>479</v>
      </c>
      <c r="D18" s="119" t="s">
        <v>414</v>
      </c>
      <c r="E18" s="95">
        <v>10</v>
      </c>
      <c r="F18" s="95">
        <v>17</v>
      </c>
      <c r="G18" s="117">
        <f>20*F18/50</f>
        <v>6.8</v>
      </c>
      <c r="H18" s="98">
        <v>9</v>
      </c>
      <c r="I18" s="95">
        <f>40*H18/9</f>
        <v>40</v>
      </c>
      <c r="J18" s="95">
        <v>79.739999999999995</v>
      </c>
      <c r="K18" s="117">
        <f>40*54.89/J18</f>
        <v>27.534487083019815</v>
      </c>
      <c r="L18" s="116">
        <f>G18+I18+K18</f>
        <v>74.334487083019809</v>
      </c>
    </row>
    <row r="19" spans="1:12" s="88" customFormat="1" x14ac:dyDescent="0.3">
      <c r="A19" s="12">
        <v>7</v>
      </c>
      <c r="B19" s="95" t="s">
        <v>478</v>
      </c>
      <c r="C19" s="95" t="s">
        <v>477</v>
      </c>
      <c r="D19" s="119" t="s">
        <v>425</v>
      </c>
      <c r="E19" s="95">
        <v>10</v>
      </c>
      <c r="F19" s="118">
        <v>20.5</v>
      </c>
      <c r="G19" s="117">
        <f>20*F19/50</f>
        <v>8.1999999999999993</v>
      </c>
      <c r="H19" s="98">
        <v>5.2</v>
      </c>
      <c r="I19" s="95">
        <f>40*H19/9</f>
        <v>23.111111111111111</v>
      </c>
      <c r="J19" s="118">
        <v>54.89</v>
      </c>
      <c r="K19" s="117">
        <f>40*54.89/J19</f>
        <v>40</v>
      </c>
      <c r="L19" s="116">
        <f>G19+I19+K19</f>
        <v>71.311111111111103</v>
      </c>
    </row>
    <row r="20" spans="1:12" s="88" customFormat="1" x14ac:dyDescent="0.3">
      <c r="A20" s="12">
        <v>8</v>
      </c>
      <c r="B20" s="95" t="s">
        <v>476</v>
      </c>
      <c r="C20" s="95" t="s">
        <v>475</v>
      </c>
      <c r="D20" s="119" t="s">
        <v>411</v>
      </c>
      <c r="E20" s="95">
        <v>10</v>
      </c>
      <c r="F20" s="118">
        <v>13.5</v>
      </c>
      <c r="G20" s="117">
        <f>20*F20/50</f>
        <v>5.4</v>
      </c>
      <c r="H20" s="98">
        <v>8.1</v>
      </c>
      <c r="I20" s="95">
        <f>40*H20/9</f>
        <v>36</v>
      </c>
      <c r="J20" s="118">
        <v>74.56</v>
      </c>
      <c r="K20" s="117">
        <f>40*54.89/J20</f>
        <v>29.447424892703861</v>
      </c>
      <c r="L20" s="116">
        <f>G20+I20+K20</f>
        <v>70.847424892703856</v>
      </c>
    </row>
    <row r="21" spans="1:12" s="88" customFormat="1" x14ac:dyDescent="0.3">
      <c r="A21" s="12">
        <v>9</v>
      </c>
      <c r="B21" s="95" t="s">
        <v>474</v>
      </c>
      <c r="C21" s="95" t="s">
        <v>473</v>
      </c>
      <c r="D21" s="119" t="s">
        <v>445</v>
      </c>
      <c r="E21" s="95">
        <v>10</v>
      </c>
      <c r="F21" s="95">
        <v>23</v>
      </c>
      <c r="G21" s="117">
        <f>20*F21/50</f>
        <v>9.1999999999999993</v>
      </c>
      <c r="H21" s="98">
        <v>7.3</v>
      </c>
      <c r="I21" s="95">
        <f>40*H21/9</f>
        <v>32.444444444444443</v>
      </c>
      <c r="J21" s="95">
        <v>75.540000000000006</v>
      </c>
      <c r="K21" s="117">
        <f>40*54.89/J21</f>
        <v>29.065395816785806</v>
      </c>
      <c r="L21" s="116">
        <f>G21+I21+K21</f>
        <v>70.709840261230255</v>
      </c>
    </row>
    <row r="22" spans="1:12" s="88" customFormat="1" x14ac:dyDescent="0.3">
      <c r="A22" s="12">
        <v>10</v>
      </c>
      <c r="B22" s="95" t="s">
        <v>472</v>
      </c>
      <c r="C22" s="95" t="s">
        <v>471</v>
      </c>
      <c r="D22" s="119" t="s">
        <v>305</v>
      </c>
      <c r="E22" s="95">
        <v>10</v>
      </c>
      <c r="F22" s="95">
        <v>19</v>
      </c>
      <c r="G22" s="117">
        <f>20*F22/50</f>
        <v>7.6</v>
      </c>
      <c r="H22" s="98">
        <v>7.7</v>
      </c>
      <c r="I22" s="95">
        <f>40*H22/9</f>
        <v>34.222222222222221</v>
      </c>
      <c r="J22" s="95">
        <v>76.52</v>
      </c>
      <c r="K22" s="117">
        <f>40*54.89/J22</f>
        <v>28.693152117093572</v>
      </c>
      <c r="L22" s="116">
        <f>G22+I22+K22</f>
        <v>70.515374339315798</v>
      </c>
    </row>
    <row r="23" spans="1:12" s="88" customFormat="1" x14ac:dyDescent="0.3">
      <c r="A23" s="12">
        <v>11</v>
      </c>
      <c r="B23" s="95" t="s">
        <v>470</v>
      </c>
      <c r="C23" s="95" t="s">
        <v>469</v>
      </c>
      <c r="D23" s="119" t="s">
        <v>425</v>
      </c>
      <c r="E23" s="95">
        <v>10</v>
      </c>
      <c r="F23" s="95">
        <v>19.5</v>
      </c>
      <c r="G23" s="117">
        <f>20*F23/50</f>
        <v>7.8</v>
      </c>
      <c r="H23" s="98">
        <v>8.6</v>
      </c>
      <c r="I23" s="95">
        <f>40*H23/9</f>
        <v>38.222222222222221</v>
      </c>
      <c r="J23" s="95">
        <v>89.9</v>
      </c>
      <c r="K23" s="117">
        <f>40*54.89/J23</f>
        <v>24.422691879866516</v>
      </c>
      <c r="L23" s="116">
        <f>G23+I23+K23</f>
        <v>70.444914102088731</v>
      </c>
    </row>
    <row r="24" spans="1:12" s="88" customFormat="1" x14ac:dyDescent="0.3">
      <c r="A24" s="12">
        <v>12</v>
      </c>
      <c r="B24" s="95" t="s">
        <v>468</v>
      </c>
      <c r="C24" s="95" t="s">
        <v>467</v>
      </c>
      <c r="D24" s="119" t="s">
        <v>298</v>
      </c>
      <c r="E24" s="95">
        <v>10</v>
      </c>
      <c r="F24" s="95">
        <v>20</v>
      </c>
      <c r="G24" s="117">
        <f>20*F24/50</f>
        <v>8</v>
      </c>
      <c r="H24" s="98">
        <v>7</v>
      </c>
      <c r="I24" s="95">
        <f>40*H24/9</f>
        <v>31.111111111111111</v>
      </c>
      <c r="J24" s="95">
        <v>73.430000000000007</v>
      </c>
      <c r="K24" s="117">
        <f>40*54.89/J24</f>
        <v>29.900585591720002</v>
      </c>
      <c r="L24" s="116">
        <f>G24+I24+K24</f>
        <v>69.011696702831117</v>
      </c>
    </row>
    <row r="25" spans="1:12" s="88" customFormat="1" x14ac:dyDescent="0.3">
      <c r="A25" s="12">
        <v>13</v>
      </c>
      <c r="B25" s="95" t="s">
        <v>466</v>
      </c>
      <c r="C25" s="95" t="s">
        <v>465</v>
      </c>
      <c r="D25" s="119" t="s">
        <v>268</v>
      </c>
      <c r="E25" s="95">
        <v>10</v>
      </c>
      <c r="F25" s="118">
        <v>26</v>
      </c>
      <c r="G25" s="117">
        <f>20*F25/50</f>
        <v>10.4</v>
      </c>
      <c r="H25" s="98">
        <v>7.3</v>
      </c>
      <c r="I25" s="95">
        <f>40*H25/9</f>
        <v>32.444444444444443</v>
      </c>
      <c r="J25" s="118">
        <v>84.85</v>
      </c>
      <c r="K25" s="117">
        <f>40*54.89/J25</f>
        <v>25.87625220978197</v>
      </c>
      <c r="L25" s="116">
        <f>G25+I25+K25</f>
        <v>68.720696654226415</v>
      </c>
    </row>
    <row r="26" spans="1:12" s="88" customFormat="1" x14ac:dyDescent="0.3">
      <c r="A26" s="12">
        <v>14</v>
      </c>
      <c r="B26" s="95" t="s">
        <v>464</v>
      </c>
      <c r="C26" s="95" t="s">
        <v>463</v>
      </c>
      <c r="D26" s="119" t="s">
        <v>380</v>
      </c>
      <c r="E26" s="95">
        <v>10</v>
      </c>
      <c r="F26" s="118">
        <v>24</v>
      </c>
      <c r="G26" s="117">
        <f>20*F26/50</f>
        <v>9.6</v>
      </c>
      <c r="H26" s="98">
        <v>7.8</v>
      </c>
      <c r="I26" s="95">
        <f>40*H26/9</f>
        <v>34.666666666666664</v>
      </c>
      <c r="J26" s="118">
        <v>90.74</v>
      </c>
      <c r="K26" s="117">
        <f>40*54.89/J26</f>
        <v>24.196605686577033</v>
      </c>
      <c r="L26" s="116">
        <f>G26+I26+K26</f>
        <v>68.463272353243696</v>
      </c>
    </row>
    <row r="27" spans="1:12" s="88" customFormat="1" x14ac:dyDescent="0.3">
      <c r="A27" s="12">
        <v>15</v>
      </c>
      <c r="B27" s="95" t="s">
        <v>462</v>
      </c>
      <c r="C27" s="95" t="s">
        <v>461</v>
      </c>
      <c r="D27" s="119" t="s">
        <v>411</v>
      </c>
      <c r="E27" s="95">
        <v>10</v>
      </c>
      <c r="F27" s="95">
        <v>16.25</v>
      </c>
      <c r="G27" s="117">
        <f>20*F27/50</f>
        <v>6.5</v>
      </c>
      <c r="H27" s="98">
        <v>8.4</v>
      </c>
      <c r="I27" s="95">
        <f>40*H27/9</f>
        <v>37.333333333333336</v>
      </c>
      <c r="J27" s="95">
        <v>91.46</v>
      </c>
      <c r="K27" s="117">
        <f>40*54.89/J27</f>
        <v>24.006122895254755</v>
      </c>
      <c r="L27" s="116">
        <f>G27+I27+K27</f>
        <v>67.839456228588091</v>
      </c>
    </row>
    <row r="28" spans="1:12" s="88" customFormat="1" x14ac:dyDescent="0.3">
      <c r="A28" s="12">
        <v>16</v>
      </c>
      <c r="B28" s="95" t="s">
        <v>460</v>
      </c>
      <c r="C28" s="95" t="s">
        <v>459</v>
      </c>
      <c r="D28" s="119" t="s">
        <v>298</v>
      </c>
      <c r="E28" s="95">
        <v>10</v>
      </c>
      <c r="F28" s="95">
        <v>23</v>
      </c>
      <c r="G28" s="117">
        <f>20*F28/50</f>
        <v>9.1999999999999993</v>
      </c>
      <c r="H28" s="98">
        <v>6.8</v>
      </c>
      <c r="I28" s="95">
        <f>40*H28/9</f>
        <v>30.222222222222221</v>
      </c>
      <c r="J28" s="95">
        <v>78.09</v>
      </c>
      <c r="K28" s="117">
        <f>40*54.89/J28</f>
        <v>28.116276091689073</v>
      </c>
      <c r="L28" s="116">
        <f>G28+I28+K28</f>
        <v>67.53849831391129</v>
      </c>
    </row>
    <row r="29" spans="1:12" s="88" customFormat="1" x14ac:dyDescent="0.3">
      <c r="A29" s="12">
        <v>17</v>
      </c>
      <c r="B29" s="95" t="s">
        <v>458</v>
      </c>
      <c r="C29" s="95" t="s">
        <v>457</v>
      </c>
      <c r="D29" s="119" t="s">
        <v>268</v>
      </c>
      <c r="E29" s="95">
        <v>10</v>
      </c>
      <c r="F29" s="118">
        <v>17.5</v>
      </c>
      <c r="G29" s="117">
        <f>20*F29/50</f>
        <v>7</v>
      </c>
      <c r="H29" s="98">
        <v>6.9</v>
      </c>
      <c r="I29" s="95">
        <f>40*H29/9</f>
        <v>30.666666666666668</v>
      </c>
      <c r="J29" s="118">
        <v>75.349999999999994</v>
      </c>
      <c r="K29" s="117">
        <f>40*54.89/J29</f>
        <v>29.138686131386862</v>
      </c>
      <c r="L29" s="116">
        <f>G29+I29+K29</f>
        <v>66.805352798053534</v>
      </c>
    </row>
    <row r="30" spans="1:12" s="88" customFormat="1" x14ac:dyDescent="0.3">
      <c r="A30" s="12">
        <v>18</v>
      </c>
      <c r="B30" s="95" t="s">
        <v>456</v>
      </c>
      <c r="C30" s="95" t="s">
        <v>455</v>
      </c>
      <c r="D30" s="119" t="s">
        <v>392</v>
      </c>
      <c r="E30" s="95">
        <v>10</v>
      </c>
      <c r="F30" s="95">
        <v>22</v>
      </c>
      <c r="G30" s="117">
        <f>20*F30/50</f>
        <v>8.8000000000000007</v>
      </c>
      <c r="H30" s="98">
        <v>8.1</v>
      </c>
      <c r="I30" s="95">
        <f>40*H30/9</f>
        <v>36</v>
      </c>
      <c r="J30" s="95">
        <v>104.14</v>
      </c>
      <c r="K30" s="117">
        <f>40*54.89/J30</f>
        <v>21.083157288265795</v>
      </c>
      <c r="L30" s="116">
        <f>G30+I30+K30</f>
        <v>65.883157288265792</v>
      </c>
    </row>
    <row r="31" spans="1:12" s="88" customFormat="1" x14ac:dyDescent="0.3">
      <c r="A31" s="12">
        <v>19</v>
      </c>
      <c r="B31" s="95" t="s">
        <v>454</v>
      </c>
      <c r="C31" s="95" t="s">
        <v>453</v>
      </c>
      <c r="D31" s="119" t="s">
        <v>452</v>
      </c>
      <c r="E31" s="95">
        <v>10</v>
      </c>
      <c r="F31" s="118">
        <v>17.5</v>
      </c>
      <c r="G31" s="117">
        <f>20*F31/50</f>
        <v>7</v>
      </c>
      <c r="H31" s="98">
        <v>8.3000000000000007</v>
      </c>
      <c r="I31" s="95">
        <f>40*H31/9</f>
        <v>36.888888888888886</v>
      </c>
      <c r="J31" s="118">
        <v>99.87</v>
      </c>
      <c r="K31" s="117">
        <f>40*54.89/J31</f>
        <v>21.98457995394012</v>
      </c>
      <c r="L31" s="116">
        <f>G31+I31+K31</f>
        <v>65.873468842828999</v>
      </c>
    </row>
    <row r="32" spans="1:12" s="88" customFormat="1" x14ac:dyDescent="0.3">
      <c r="A32" s="12">
        <v>20</v>
      </c>
      <c r="B32" s="95" t="s">
        <v>451</v>
      </c>
      <c r="C32" s="95" t="s">
        <v>450</v>
      </c>
      <c r="D32" s="119" t="s">
        <v>305</v>
      </c>
      <c r="E32" s="95">
        <v>10</v>
      </c>
      <c r="F32" s="95">
        <v>22</v>
      </c>
      <c r="G32" s="117">
        <f>20*F32/50</f>
        <v>8.8000000000000007</v>
      </c>
      <c r="H32" s="98">
        <v>8.1999999999999993</v>
      </c>
      <c r="I32" s="95">
        <f>40*H32/9</f>
        <v>36.444444444444443</v>
      </c>
      <c r="J32" s="95">
        <v>112.25</v>
      </c>
      <c r="K32" s="117">
        <f>40*54.89/J32</f>
        <v>19.55991091314031</v>
      </c>
      <c r="L32" s="116">
        <f>G32+I32+K32</f>
        <v>64.804355357584754</v>
      </c>
    </row>
    <row r="33" spans="1:12" s="88" customFormat="1" x14ac:dyDescent="0.3">
      <c r="A33" s="12">
        <v>21</v>
      </c>
      <c r="B33" s="95" t="s">
        <v>449</v>
      </c>
      <c r="C33" s="95" t="s">
        <v>448</v>
      </c>
      <c r="D33" s="119" t="s">
        <v>411</v>
      </c>
      <c r="E33" s="95">
        <v>10</v>
      </c>
      <c r="F33" s="95">
        <v>15</v>
      </c>
      <c r="G33" s="117">
        <f>20*F33/50</f>
        <v>6</v>
      </c>
      <c r="H33" s="98">
        <v>8.5</v>
      </c>
      <c r="I33" s="95">
        <f>40*H33/9</f>
        <v>37.777777777777779</v>
      </c>
      <c r="J33" s="95">
        <v>116.31</v>
      </c>
      <c r="K33" s="117">
        <f>40*54.89/J33</f>
        <v>18.877138681110825</v>
      </c>
      <c r="L33" s="116">
        <f>G33+I33+K33</f>
        <v>62.654916458888607</v>
      </c>
    </row>
    <row r="34" spans="1:12" s="88" customFormat="1" x14ac:dyDescent="0.3">
      <c r="A34" s="12">
        <v>22</v>
      </c>
      <c r="B34" s="95" t="s">
        <v>447</v>
      </c>
      <c r="C34" s="95" t="s">
        <v>446</v>
      </c>
      <c r="D34" s="119" t="s">
        <v>445</v>
      </c>
      <c r="E34" s="95">
        <v>10</v>
      </c>
      <c r="F34" s="118">
        <v>26.75</v>
      </c>
      <c r="G34" s="117">
        <f>20*F34/50</f>
        <v>10.7</v>
      </c>
      <c r="H34" s="98">
        <v>7.6</v>
      </c>
      <c r="I34" s="95">
        <f>40*H34/9</f>
        <v>33.777777777777779</v>
      </c>
      <c r="J34" s="118">
        <v>122.75</v>
      </c>
      <c r="K34" s="117">
        <f>40*54.89/J34</f>
        <v>17.886761710794296</v>
      </c>
      <c r="L34" s="116">
        <f>G34+I34+K34</f>
        <v>62.364539488572071</v>
      </c>
    </row>
    <row r="35" spans="1:12" s="88" customFormat="1" x14ac:dyDescent="0.3">
      <c r="A35" s="12">
        <v>23</v>
      </c>
      <c r="B35" s="95" t="s">
        <v>444</v>
      </c>
      <c r="C35" s="95" t="s">
        <v>443</v>
      </c>
      <c r="D35" s="119" t="s">
        <v>442</v>
      </c>
      <c r="E35" s="95">
        <v>10</v>
      </c>
      <c r="F35" s="95">
        <v>25.5</v>
      </c>
      <c r="G35" s="117">
        <f>20*F35/50</f>
        <v>10.199999999999999</v>
      </c>
      <c r="H35" s="98">
        <v>6.2</v>
      </c>
      <c r="I35" s="95">
        <f>40*H35/9</f>
        <v>27.555555555555557</v>
      </c>
      <c r="J35" s="95">
        <v>94.09</v>
      </c>
      <c r="K35" s="117">
        <f>40*54.89/J35</f>
        <v>23.335104687001806</v>
      </c>
      <c r="L35" s="116">
        <f>G35+I35+K35</f>
        <v>61.090660242557362</v>
      </c>
    </row>
    <row r="36" spans="1:12" s="88" customFormat="1" x14ac:dyDescent="0.3">
      <c r="A36" s="12">
        <v>24</v>
      </c>
      <c r="B36" s="95" t="s">
        <v>441</v>
      </c>
      <c r="C36" s="95" t="s">
        <v>440</v>
      </c>
      <c r="D36" s="119" t="s">
        <v>411</v>
      </c>
      <c r="E36" s="95">
        <v>10</v>
      </c>
      <c r="F36" s="95">
        <v>17.5</v>
      </c>
      <c r="G36" s="117">
        <f>20*F36/50</f>
        <v>7</v>
      </c>
      <c r="H36" s="98">
        <v>6.3</v>
      </c>
      <c r="I36" s="95">
        <f>40*H36/9</f>
        <v>28</v>
      </c>
      <c r="J36" s="95">
        <v>90.26</v>
      </c>
      <c r="K36" s="117">
        <f>40*54.89/J36</f>
        <v>24.32528251717261</v>
      </c>
      <c r="L36" s="116">
        <f>G36+I36+K36</f>
        <v>59.32528251717261</v>
      </c>
    </row>
    <row r="37" spans="1:12" s="88" customFormat="1" x14ac:dyDescent="0.3">
      <c r="A37" s="12">
        <v>25</v>
      </c>
      <c r="B37" s="95" t="s">
        <v>439</v>
      </c>
      <c r="C37" s="95" t="s">
        <v>438</v>
      </c>
      <c r="D37" s="119" t="s">
        <v>370</v>
      </c>
      <c r="E37" s="95">
        <v>10</v>
      </c>
      <c r="F37" s="118">
        <v>20.25</v>
      </c>
      <c r="G37" s="117">
        <f>20*F37/50</f>
        <v>8.1</v>
      </c>
      <c r="H37" s="98">
        <v>6.6</v>
      </c>
      <c r="I37" s="95">
        <f>40*H37/9</f>
        <v>29.333333333333332</v>
      </c>
      <c r="J37" s="118">
        <v>104.42</v>
      </c>
      <c r="K37" s="117">
        <f>40*54.89/J37</f>
        <v>21.026623252250527</v>
      </c>
      <c r="L37" s="116">
        <f>G37+I37+K37</f>
        <v>58.459956585583853</v>
      </c>
    </row>
    <row r="38" spans="1:12" s="88" customFormat="1" x14ac:dyDescent="0.3">
      <c r="A38" s="12">
        <v>26</v>
      </c>
      <c r="B38" s="95" t="s">
        <v>437</v>
      </c>
      <c r="C38" s="95" t="s">
        <v>436</v>
      </c>
      <c r="D38" s="119" t="s">
        <v>435</v>
      </c>
      <c r="E38" s="95">
        <v>10</v>
      </c>
      <c r="F38" s="118">
        <v>23</v>
      </c>
      <c r="G38" s="117">
        <f>20*F38/50</f>
        <v>9.1999999999999993</v>
      </c>
      <c r="H38" s="98">
        <v>4.5</v>
      </c>
      <c r="I38" s="95">
        <f>40*H38/9</f>
        <v>20</v>
      </c>
      <c r="J38" s="118">
        <v>79.760000000000005</v>
      </c>
      <c r="K38" s="117">
        <f>40*54.89/J38</f>
        <v>27.527582748244733</v>
      </c>
      <c r="L38" s="116">
        <f>G38+I38+K38</f>
        <v>56.727582748244728</v>
      </c>
    </row>
    <row r="39" spans="1:12" x14ac:dyDescent="0.3">
      <c r="L39" s="115"/>
    </row>
    <row r="41" spans="1:12" x14ac:dyDescent="0.3">
      <c r="C41" s="86" t="s">
        <v>132</v>
      </c>
      <c r="G41" t="s">
        <v>360</v>
      </c>
    </row>
    <row r="44" spans="1:12" x14ac:dyDescent="0.3">
      <c r="C44" t="s">
        <v>134</v>
      </c>
      <c r="G44" t="s">
        <v>359</v>
      </c>
    </row>
    <row r="45" spans="1:12" x14ac:dyDescent="0.3">
      <c r="G45" t="s">
        <v>358</v>
      </c>
    </row>
    <row r="46" spans="1:12" x14ac:dyDescent="0.3">
      <c r="G46" t="s">
        <v>357</v>
      </c>
    </row>
    <row r="47" spans="1:12" x14ac:dyDescent="0.3">
      <c r="G47" t="s">
        <v>356</v>
      </c>
    </row>
    <row r="48" spans="1:12" x14ac:dyDescent="0.3">
      <c r="G48" t="s">
        <v>355</v>
      </c>
    </row>
    <row r="49" spans="7:7" x14ac:dyDescent="0.3">
      <c r="G49" t="s">
        <v>354</v>
      </c>
    </row>
    <row r="50" spans="7:7" x14ac:dyDescent="0.3">
      <c r="G50" t="s">
        <v>353</v>
      </c>
    </row>
    <row r="51" spans="7:7" x14ac:dyDescent="0.3">
      <c r="G51" t="s">
        <v>352</v>
      </c>
    </row>
    <row r="52" spans="7:7" x14ac:dyDescent="0.3">
      <c r="G52" t="s">
        <v>351</v>
      </c>
    </row>
    <row r="53" spans="7:7" x14ac:dyDescent="0.3">
      <c r="G53" t="s">
        <v>350</v>
      </c>
    </row>
    <row r="54" spans="7:7" x14ac:dyDescent="0.3">
      <c r="G54" t="s">
        <v>349</v>
      </c>
    </row>
    <row r="55" spans="7:7" x14ac:dyDescent="0.3">
      <c r="G55" t="s">
        <v>348</v>
      </c>
    </row>
    <row r="56" spans="7:7" x14ac:dyDescent="0.3">
      <c r="G56" t="s">
        <v>347</v>
      </c>
    </row>
  </sheetData>
  <mergeCells count="16">
    <mergeCell ref="E10:P10"/>
    <mergeCell ref="A6:D6"/>
    <mergeCell ref="E6:P6"/>
    <mergeCell ref="A7:C7"/>
    <mergeCell ref="E7:P7"/>
    <mergeCell ref="E8:P8"/>
    <mergeCell ref="E9:P9"/>
    <mergeCell ref="F11:G11"/>
    <mergeCell ref="H11:I11"/>
    <mergeCell ref="J11:K11"/>
    <mergeCell ref="A1:L1"/>
    <mergeCell ref="A2:L2"/>
    <mergeCell ref="A3:L3"/>
    <mergeCell ref="A4:L4"/>
    <mergeCell ref="A5:C5"/>
    <mergeCell ref="E5:P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M12" sqref="M12"/>
    </sheetView>
  </sheetViews>
  <sheetFormatPr defaultRowHeight="14.4" x14ac:dyDescent="0.3"/>
  <cols>
    <col min="1" max="1" width="5.109375" style="46" customWidth="1"/>
    <col min="2" max="2" width="16.44140625" style="46" customWidth="1"/>
    <col min="3" max="3" width="12.6640625" style="46" customWidth="1"/>
    <col min="4" max="4" width="16.88671875" style="46" customWidth="1"/>
    <col min="5" max="5" width="4.44140625" style="46" customWidth="1"/>
    <col min="6" max="6" width="7.5546875" style="46" customWidth="1"/>
    <col min="7" max="16384" width="8.88671875" style="46"/>
  </cols>
  <sheetData>
    <row r="1" spans="1:16" ht="17.399999999999999" x14ac:dyDescent="0.3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6" ht="17.399999999999999" x14ac:dyDescent="0.3">
      <c r="A2" s="76" t="s">
        <v>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6" ht="17.399999999999999" x14ac:dyDescent="0.3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" ht="17.399999999999999" x14ac:dyDescent="0.3">
      <c r="A4" s="76" t="s">
        <v>13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6" s="123" customFormat="1" ht="17.25" customHeight="1" x14ac:dyDescent="0.25">
      <c r="A5" s="165" t="s">
        <v>625</v>
      </c>
      <c r="B5" s="165"/>
      <c r="C5" s="165"/>
      <c r="D5" s="164"/>
      <c r="E5" s="163" t="s">
        <v>624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23" customFormat="1" ht="17.25" customHeight="1" x14ac:dyDescent="0.25">
      <c r="A6" s="165" t="s">
        <v>623</v>
      </c>
      <c r="B6" s="165"/>
      <c r="C6" s="165"/>
      <c r="D6" s="165"/>
      <c r="E6" s="163" t="s">
        <v>884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s="123" customFormat="1" ht="17.25" customHeight="1" x14ac:dyDescent="0.25">
      <c r="A7" s="165" t="s">
        <v>622</v>
      </c>
      <c r="B7" s="165"/>
      <c r="C7" s="165"/>
      <c r="D7" s="164"/>
      <c r="E7" s="163" t="s">
        <v>621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123" customFormat="1" ht="17.25" customHeight="1" x14ac:dyDescent="0.25">
      <c r="A8" s="162" t="s">
        <v>620</v>
      </c>
      <c r="B8" s="162"/>
      <c r="C8" s="162"/>
      <c r="D8" s="162"/>
      <c r="E8" s="161">
        <v>11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6" s="123" customFormat="1" ht="15" customHeight="1" x14ac:dyDescent="0.25">
      <c r="A9" s="160" t="s">
        <v>619</v>
      </c>
      <c r="B9" s="124"/>
      <c r="C9" s="159"/>
      <c r="E9" s="158">
        <v>44903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s="123" customFormat="1" ht="14.25" customHeight="1" x14ac:dyDescent="0.25">
      <c r="A10" s="124" t="s">
        <v>618</v>
      </c>
      <c r="B10" s="124"/>
      <c r="C10" s="124"/>
      <c r="E10" s="157">
        <v>100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</row>
    <row r="11" spans="1:16" ht="14.4" customHeight="1" x14ac:dyDescent="0.3">
      <c r="A11" s="75" t="s">
        <v>131</v>
      </c>
      <c r="B11" s="75"/>
      <c r="C11" s="75"/>
      <c r="D11" s="75"/>
      <c r="E11" s="74"/>
      <c r="F11" s="180" t="s">
        <v>0</v>
      </c>
      <c r="G11" s="73"/>
      <c r="H11" s="180" t="s">
        <v>1</v>
      </c>
      <c r="I11" s="73"/>
      <c r="J11" s="72" t="s">
        <v>14</v>
      </c>
      <c r="K11" s="71"/>
      <c r="L11" s="70"/>
    </row>
    <row r="12" spans="1:16" ht="160.5" customHeight="1" x14ac:dyDescent="0.3">
      <c r="A12" s="69" t="s">
        <v>2</v>
      </c>
      <c r="B12" s="68" t="s">
        <v>3</v>
      </c>
      <c r="C12" s="68" t="s">
        <v>17</v>
      </c>
      <c r="D12" s="67" t="s">
        <v>9</v>
      </c>
      <c r="E12" s="66" t="s">
        <v>4</v>
      </c>
      <c r="F12" s="65" t="s">
        <v>5</v>
      </c>
      <c r="G12" s="64" t="s">
        <v>6</v>
      </c>
      <c r="H12" s="64" t="s">
        <v>5</v>
      </c>
      <c r="I12" s="64" t="s">
        <v>6</v>
      </c>
      <c r="J12" s="64" t="s">
        <v>7</v>
      </c>
      <c r="K12" s="63" t="s">
        <v>6</v>
      </c>
      <c r="L12" s="62" t="s">
        <v>8</v>
      </c>
    </row>
    <row r="13" spans="1:16" ht="27" x14ac:dyDescent="0.3">
      <c r="A13" s="55">
        <v>1</v>
      </c>
      <c r="B13" s="57" t="s">
        <v>260</v>
      </c>
      <c r="C13" s="52" t="s">
        <v>259</v>
      </c>
      <c r="D13" s="57" t="s">
        <v>258</v>
      </c>
      <c r="E13" s="56">
        <v>11</v>
      </c>
      <c r="F13" s="52">
        <v>21.75</v>
      </c>
      <c r="G13" s="50">
        <f>20*F13/50</f>
        <v>8.6999999999999993</v>
      </c>
      <c r="H13" s="52">
        <v>8.1</v>
      </c>
      <c r="I13" s="52">
        <f>40*H13/10</f>
        <v>32.4</v>
      </c>
      <c r="J13" s="52">
        <v>83.55</v>
      </c>
      <c r="K13" s="50">
        <f>40*83.55/J13</f>
        <v>40</v>
      </c>
      <c r="L13" s="50">
        <f>G13+I13+K13</f>
        <v>81.099999999999994</v>
      </c>
    </row>
    <row r="14" spans="1:16" ht="27" x14ac:dyDescent="0.3">
      <c r="A14" s="55">
        <v>2</v>
      </c>
      <c r="B14" s="57" t="s">
        <v>257</v>
      </c>
      <c r="C14" s="52" t="s">
        <v>256</v>
      </c>
      <c r="D14" s="57" t="s">
        <v>229</v>
      </c>
      <c r="E14" s="56">
        <v>11</v>
      </c>
      <c r="F14" s="52">
        <v>24</v>
      </c>
      <c r="G14" s="50">
        <f>20*F14/50</f>
        <v>9.6</v>
      </c>
      <c r="H14" s="52">
        <v>8.1999999999999993</v>
      </c>
      <c r="I14" s="52">
        <f>40*H14/10</f>
        <v>32.799999999999997</v>
      </c>
      <c r="J14" s="52">
        <v>88.06</v>
      </c>
      <c r="K14" s="50">
        <f>40*83.55/J14</f>
        <v>37.951396774926188</v>
      </c>
      <c r="L14" s="50">
        <f>G14+I14+K14</f>
        <v>80.351396774926187</v>
      </c>
    </row>
    <row r="15" spans="1:16" ht="27" x14ac:dyDescent="0.3">
      <c r="A15" s="55">
        <v>3</v>
      </c>
      <c r="B15" s="57" t="s">
        <v>255</v>
      </c>
      <c r="C15" s="52" t="s">
        <v>254</v>
      </c>
      <c r="D15" s="57" t="s">
        <v>216</v>
      </c>
      <c r="E15" s="56">
        <v>11</v>
      </c>
      <c r="F15" s="60">
        <v>21</v>
      </c>
      <c r="G15" s="50">
        <f>20*F15/50</f>
        <v>8.4</v>
      </c>
      <c r="H15" s="52">
        <v>8.4</v>
      </c>
      <c r="I15" s="52">
        <f>40*H15/10</f>
        <v>33.6</v>
      </c>
      <c r="J15" s="60">
        <v>92.92</v>
      </c>
      <c r="K15" s="50">
        <f>40*83.55/J15</f>
        <v>35.966422729229443</v>
      </c>
      <c r="L15" s="50">
        <f>G15+I15+K15</f>
        <v>77.966422729229436</v>
      </c>
    </row>
    <row r="16" spans="1:16" ht="27" x14ac:dyDescent="0.3">
      <c r="A16" s="55">
        <v>4</v>
      </c>
      <c r="B16" s="57" t="s">
        <v>253</v>
      </c>
      <c r="C16" s="52" t="s">
        <v>252</v>
      </c>
      <c r="D16" s="57" t="s">
        <v>251</v>
      </c>
      <c r="E16" s="56">
        <v>11</v>
      </c>
      <c r="F16" s="60">
        <v>22.25</v>
      </c>
      <c r="G16" s="50">
        <f>20*F16/50</f>
        <v>8.9</v>
      </c>
      <c r="H16" s="52">
        <v>9.3000000000000007</v>
      </c>
      <c r="I16" s="52">
        <f>40*H16/10</f>
        <v>37.200000000000003</v>
      </c>
      <c r="J16" s="60">
        <v>108.5</v>
      </c>
      <c r="K16" s="50">
        <f>40*83.55/J16</f>
        <v>30.801843317972349</v>
      </c>
      <c r="L16" s="50">
        <f>G16+I16+K16</f>
        <v>76.90184331797235</v>
      </c>
    </row>
    <row r="17" spans="1:12" ht="27" x14ac:dyDescent="0.3">
      <c r="A17" s="55">
        <v>5</v>
      </c>
      <c r="B17" s="57" t="s">
        <v>250</v>
      </c>
      <c r="C17" s="52" t="s">
        <v>249</v>
      </c>
      <c r="D17" s="57" t="s">
        <v>248</v>
      </c>
      <c r="E17" s="56">
        <v>11</v>
      </c>
      <c r="F17" s="52">
        <v>13.25</v>
      </c>
      <c r="G17" s="50">
        <f>20*F17/50</f>
        <v>5.3</v>
      </c>
      <c r="H17" s="52">
        <v>9.1</v>
      </c>
      <c r="I17" s="52">
        <f>40*H17/10</f>
        <v>36.4</v>
      </c>
      <c r="J17" s="52">
        <v>111.15</v>
      </c>
      <c r="K17" s="50">
        <f>40*83.55/J17</f>
        <v>30.067476383265856</v>
      </c>
      <c r="L17" s="50">
        <f>G17+I17+K17</f>
        <v>71.767476383265858</v>
      </c>
    </row>
    <row r="18" spans="1:12" ht="27" x14ac:dyDescent="0.3">
      <c r="A18" s="55">
        <v>6</v>
      </c>
      <c r="B18" s="57" t="s">
        <v>247</v>
      </c>
      <c r="C18" s="52" t="s">
        <v>246</v>
      </c>
      <c r="D18" s="57" t="s">
        <v>202</v>
      </c>
      <c r="E18" s="56">
        <v>11</v>
      </c>
      <c r="F18" s="60">
        <v>10.75</v>
      </c>
      <c r="G18" s="50">
        <f>20*F18/50</f>
        <v>4.3</v>
      </c>
      <c r="H18" s="52">
        <v>10</v>
      </c>
      <c r="I18" s="52">
        <f>40*H18/10</f>
        <v>40</v>
      </c>
      <c r="J18" s="60">
        <v>122.55</v>
      </c>
      <c r="K18" s="50">
        <f>40*83.55/J18</f>
        <v>27.270501835985314</v>
      </c>
      <c r="L18" s="50">
        <f>G18+I18+K18</f>
        <v>71.570501835985311</v>
      </c>
    </row>
    <row r="19" spans="1:12" ht="27" x14ac:dyDescent="0.3">
      <c r="A19" s="55">
        <v>7</v>
      </c>
      <c r="B19" s="57" t="s">
        <v>245</v>
      </c>
      <c r="C19" s="52" t="s">
        <v>244</v>
      </c>
      <c r="D19" s="57" t="s">
        <v>149</v>
      </c>
      <c r="E19" s="56">
        <v>11</v>
      </c>
      <c r="F19" s="52">
        <v>25.25</v>
      </c>
      <c r="G19" s="50">
        <f>20*F19/50</f>
        <v>10.1</v>
      </c>
      <c r="H19" s="52">
        <v>6.6</v>
      </c>
      <c r="I19" s="52">
        <f>40*H19/10</f>
        <v>26.4</v>
      </c>
      <c r="J19" s="52">
        <v>98.13</v>
      </c>
      <c r="K19" s="50">
        <f>40*83.55/J19</f>
        <v>34.056863344542954</v>
      </c>
      <c r="L19" s="50">
        <f>G19+I19+K19</f>
        <v>70.556863344542961</v>
      </c>
    </row>
    <row r="20" spans="1:12" ht="27" x14ac:dyDescent="0.3">
      <c r="A20" s="55">
        <v>8</v>
      </c>
      <c r="B20" s="57" t="s">
        <v>243</v>
      </c>
      <c r="C20" s="52" t="s">
        <v>242</v>
      </c>
      <c r="D20" s="57" t="s">
        <v>185</v>
      </c>
      <c r="E20" s="56">
        <v>11</v>
      </c>
      <c r="F20" s="60">
        <v>21.75</v>
      </c>
      <c r="G20" s="50">
        <f>20*F20/50</f>
        <v>8.6999999999999993</v>
      </c>
      <c r="H20" s="52">
        <v>8.8000000000000007</v>
      </c>
      <c r="I20" s="52">
        <f>40*H20/10</f>
        <v>35.200000000000003</v>
      </c>
      <c r="J20" s="60">
        <v>126.24</v>
      </c>
      <c r="K20" s="50">
        <f>40*83.55/J20</f>
        <v>26.473384030418252</v>
      </c>
      <c r="L20" s="50">
        <f>G20+I20+K20</f>
        <v>70.373384030418265</v>
      </c>
    </row>
    <row r="21" spans="1:12" ht="27" x14ac:dyDescent="0.3">
      <c r="A21" s="55">
        <v>9</v>
      </c>
      <c r="B21" s="57" t="s">
        <v>241</v>
      </c>
      <c r="C21" s="52" t="s">
        <v>240</v>
      </c>
      <c r="D21" s="57" t="s">
        <v>199</v>
      </c>
      <c r="E21" s="56">
        <v>11</v>
      </c>
      <c r="F21" s="52">
        <v>19.25</v>
      </c>
      <c r="G21" s="50">
        <f>20*F21/50</f>
        <v>7.7</v>
      </c>
      <c r="H21" s="52">
        <v>9.1999999999999993</v>
      </c>
      <c r="I21" s="52">
        <f>40*H21/10</f>
        <v>36.799999999999997</v>
      </c>
      <c r="J21" s="52">
        <v>132.34</v>
      </c>
      <c r="K21" s="50">
        <f>40*83.55/J21</f>
        <v>25.253135862173188</v>
      </c>
      <c r="L21" s="50">
        <f>G21+I21+K21</f>
        <v>69.753135862173195</v>
      </c>
    </row>
    <row r="22" spans="1:12" ht="27" x14ac:dyDescent="0.3">
      <c r="A22" s="55">
        <v>10</v>
      </c>
      <c r="B22" s="57" t="s">
        <v>239</v>
      </c>
      <c r="C22" s="52" t="s">
        <v>238</v>
      </c>
      <c r="D22" s="57" t="s">
        <v>235</v>
      </c>
      <c r="E22" s="56">
        <v>11</v>
      </c>
      <c r="F22" s="60">
        <v>25.5</v>
      </c>
      <c r="G22" s="50">
        <f>20*F22/50</f>
        <v>10.199999999999999</v>
      </c>
      <c r="H22" s="52">
        <v>9.8000000000000007</v>
      </c>
      <c r="I22" s="52">
        <f>40*H22/10</f>
        <v>39.200000000000003</v>
      </c>
      <c r="J22" s="60">
        <v>165.53</v>
      </c>
      <c r="K22" s="50">
        <f>40*83.55/J22</f>
        <v>20.189693711109769</v>
      </c>
      <c r="L22" s="50">
        <f>G22+I22+K22</f>
        <v>69.589693711109774</v>
      </c>
    </row>
    <row r="23" spans="1:12" ht="27" x14ac:dyDescent="0.3">
      <c r="A23" s="55">
        <v>11</v>
      </c>
      <c r="B23" s="57" t="s">
        <v>237</v>
      </c>
      <c r="C23" s="52" t="s">
        <v>236</v>
      </c>
      <c r="D23" s="57" t="s">
        <v>235</v>
      </c>
      <c r="E23" s="56">
        <v>11</v>
      </c>
      <c r="F23" s="52">
        <v>13.5</v>
      </c>
      <c r="G23" s="50">
        <f>20*F23/50</f>
        <v>5.4</v>
      </c>
      <c r="H23" s="52">
        <v>7.5</v>
      </c>
      <c r="I23" s="52">
        <f>40*H23/10</f>
        <v>30</v>
      </c>
      <c r="J23" s="52">
        <v>99.33</v>
      </c>
      <c r="K23" s="50">
        <f>40*83.55/J23</f>
        <v>33.64542434309876</v>
      </c>
      <c r="L23" s="50">
        <f>G23+I23+K23</f>
        <v>69.045424343098759</v>
      </c>
    </row>
    <row r="24" spans="1:12" ht="40.200000000000003" x14ac:dyDescent="0.3">
      <c r="A24" s="55">
        <v>12</v>
      </c>
      <c r="B24" s="57" t="s">
        <v>234</v>
      </c>
      <c r="C24" s="52" t="s">
        <v>233</v>
      </c>
      <c r="D24" s="57" t="s">
        <v>232</v>
      </c>
      <c r="E24" s="56">
        <v>11</v>
      </c>
      <c r="F24" s="60">
        <v>21</v>
      </c>
      <c r="G24" s="50">
        <f>20*F24/50</f>
        <v>8.4</v>
      </c>
      <c r="H24" s="52">
        <v>9.8000000000000007</v>
      </c>
      <c r="I24" s="52">
        <f>40*H24/10</f>
        <v>39.200000000000003</v>
      </c>
      <c r="J24" s="60">
        <v>156.78</v>
      </c>
      <c r="K24" s="50">
        <f>40*83.55/J24</f>
        <v>21.316494450822809</v>
      </c>
      <c r="L24" s="50">
        <f>G24+I24+K24</f>
        <v>68.91649445082281</v>
      </c>
    </row>
    <row r="25" spans="1:12" ht="27" x14ac:dyDescent="0.3">
      <c r="A25" s="55">
        <v>13</v>
      </c>
      <c r="B25" s="57" t="s">
        <v>231</v>
      </c>
      <c r="C25" s="52" t="s">
        <v>230</v>
      </c>
      <c r="D25" s="57" t="s">
        <v>229</v>
      </c>
      <c r="E25" s="56">
        <v>11</v>
      </c>
      <c r="F25" s="52">
        <v>23</v>
      </c>
      <c r="G25" s="50">
        <f>20*F25/50</f>
        <v>9.1999999999999993</v>
      </c>
      <c r="H25" s="52">
        <v>7</v>
      </c>
      <c r="I25" s="52">
        <f>40*H25/10</f>
        <v>28</v>
      </c>
      <c r="J25" s="52">
        <v>107.29</v>
      </c>
      <c r="K25" s="50">
        <f>40*83.55/J25</f>
        <v>31.149221735483266</v>
      </c>
      <c r="L25" s="50">
        <f>G25+I25+K25</f>
        <v>68.349221735483269</v>
      </c>
    </row>
    <row r="26" spans="1:12" ht="27" x14ac:dyDescent="0.3">
      <c r="A26" s="55">
        <v>14</v>
      </c>
      <c r="B26" s="57" t="s">
        <v>228</v>
      </c>
      <c r="C26" s="52" t="s">
        <v>227</v>
      </c>
      <c r="D26" s="57" t="s">
        <v>226</v>
      </c>
      <c r="E26" s="56">
        <v>11</v>
      </c>
      <c r="F26" s="52">
        <v>11.75</v>
      </c>
      <c r="G26" s="50">
        <f>20*F26/50</f>
        <v>4.7</v>
      </c>
      <c r="H26" s="52">
        <v>8.5</v>
      </c>
      <c r="I26" s="52">
        <f>40*H26/10</f>
        <v>34</v>
      </c>
      <c r="J26" s="52">
        <v>134.55000000000001</v>
      </c>
      <c r="K26" s="50">
        <f>40*83.55/J26</f>
        <v>24.838350055741358</v>
      </c>
      <c r="L26" s="50">
        <f>G26+I26+K26</f>
        <v>63.538350055741361</v>
      </c>
    </row>
    <row r="27" spans="1:12" ht="53.4" x14ac:dyDescent="0.3">
      <c r="A27" s="55">
        <v>15</v>
      </c>
      <c r="B27" s="57" t="s">
        <v>225</v>
      </c>
      <c r="C27" s="52" t="s">
        <v>224</v>
      </c>
      <c r="D27" s="57" t="s">
        <v>163</v>
      </c>
      <c r="E27" s="56">
        <v>11</v>
      </c>
      <c r="F27" s="52">
        <v>9.75</v>
      </c>
      <c r="G27" s="50">
        <f>20*F27/50</f>
        <v>3.9</v>
      </c>
      <c r="H27" s="52">
        <v>7.6</v>
      </c>
      <c r="I27" s="52">
        <f>40*H27/10</f>
        <v>30.4</v>
      </c>
      <c r="J27" s="52">
        <v>114.95</v>
      </c>
      <c r="K27" s="50">
        <f>40*83.55/J27</f>
        <v>29.07351022183558</v>
      </c>
      <c r="L27" s="50">
        <f>G27+I27+K27</f>
        <v>63.373510221835573</v>
      </c>
    </row>
    <row r="28" spans="1:12" ht="27" x14ac:dyDescent="0.3">
      <c r="A28" s="55">
        <v>16</v>
      </c>
      <c r="B28" s="57" t="s">
        <v>223</v>
      </c>
      <c r="C28" s="52" t="s">
        <v>222</v>
      </c>
      <c r="D28" s="57" t="s">
        <v>216</v>
      </c>
      <c r="E28" s="56">
        <v>11</v>
      </c>
      <c r="F28" s="60">
        <v>17.75</v>
      </c>
      <c r="G28" s="50">
        <f>20*F28/50</f>
        <v>7.1</v>
      </c>
      <c r="H28" s="52">
        <v>9.1999999999999993</v>
      </c>
      <c r="I28" s="52">
        <f>40*H28/10</f>
        <v>36.799999999999997</v>
      </c>
      <c r="J28" s="60">
        <v>175.24</v>
      </c>
      <c r="K28" s="50">
        <f>40*83.55/J28</f>
        <v>19.070988358822184</v>
      </c>
      <c r="L28" s="50">
        <f>G28+I28+K28</f>
        <v>62.970988358822183</v>
      </c>
    </row>
    <row r="29" spans="1:12" ht="27" x14ac:dyDescent="0.3">
      <c r="A29" s="55">
        <v>17</v>
      </c>
      <c r="B29" s="57" t="s">
        <v>221</v>
      </c>
      <c r="C29" s="52" t="s">
        <v>220</v>
      </c>
      <c r="D29" s="57" t="s">
        <v>219</v>
      </c>
      <c r="E29" s="56">
        <v>11</v>
      </c>
      <c r="F29" s="52">
        <v>9.5</v>
      </c>
      <c r="G29" s="50">
        <f>20*F29/50</f>
        <v>3.8</v>
      </c>
      <c r="H29" s="52">
        <v>8.3000000000000007</v>
      </c>
      <c r="I29" s="52">
        <f>40*H29/10</f>
        <v>33.200000000000003</v>
      </c>
      <c r="J29" s="52">
        <v>133.11000000000001</v>
      </c>
      <c r="K29" s="50">
        <f>40*83.55/J29</f>
        <v>25.107054315979262</v>
      </c>
      <c r="L29" s="50">
        <f>G29+I29+K29</f>
        <v>62.107054315979262</v>
      </c>
    </row>
    <row r="30" spans="1:12" ht="27" x14ac:dyDescent="0.3">
      <c r="A30" s="55">
        <v>18</v>
      </c>
      <c r="B30" s="57" t="s">
        <v>218</v>
      </c>
      <c r="C30" s="52" t="s">
        <v>217</v>
      </c>
      <c r="D30" s="57" t="s">
        <v>216</v>
      </c>
      <c r="E30" s="56">
        <v>11</v>
      </c>
      <c r="F30" s="52">
        <v>15.25</v>
      </c>
      <c r="G30" s="50">
        <f>20*F30/50</f>
        <v>6.1</v>
      </c>
      <c r="H30" s="52">
        <v>7</v>
      </c>
      <c r="I30" s="52">
        <f>40*H30/10</f>
        <v>28</v>
      </c>
      <c r="J30" s="52">
        <v>119.39</v>
      </c>
      <c r="K30" s="50">
        <f>40*83.55/J30</f>
        <v>27.992294161990117</v>
      </c>
      <c r="L30" s="50">
        <f>G30+I30+K30</f>
        <v>62.092294161990118</v>
      </c>
    </row>
    <row r="31" spans="1:12" ht="27" x14ac:dyDescent="0.3">
      <c r="A31" s="55">
        <v>19</v>
      </c>
      <c r="B31" s="57" t="s">
        <v>215</v>
      </c>
      <c r="C31" s="52" t="s">
        <v>214</v>
      </c>
      <c r="D31" s="57" t="s">
        <v>213</v>
      </c>
      <c r="E31" s="56">
        <v>11</v>
      </c>
      <c r="F31" s="52">
        <v>23.5</v>
      </c>
      <c r="G31" s="50">
        <f>20*F31/50</f>
        <v>9.4</v>
      </c>
      <c r="H31" s="52">
        <v>6</v>
      </c>
      <c r="I31" s="52">
        <f>40*H31/10</f>
        <v>24</v>
      </c>
      <c r="J31" s="52">
        <v>121.96</v>
      </c>
      <c r="K31" s="50">
        <f>40*83.55/J31</f>
        <v>27.402427025254184</v>
      </c>
      <c r="L31" s="50">
        <f>G31+I31+K31</f>
        <v>60.802427025254183</v>
      </c>
    </row>
    <row r="32" spans="1:12" ht="27" x14ac:dyDescent="0.3">
      <c r="A32" s="55">
        <v>20</v>
      </c>
      <c r="B32" s="57" t="s">
        <v>212</v>
      </c>
      <c r="C32" s="52" t="s">
        <v>211</v>
      </c>
      <c r="D32" s="57" t="s">
        <v>210</v>
      </c>
      <c r="E32" s="56">
        <v>11</v>
      </c>
      <c r="F32" s="52">
        <v>18.75</v>
      </c>
      <c r="G32" s="50">
        <f>20*F32/50</f>
        <v>7.5</v>
      </c>
      <c r="H32" s="52">
        <v>7.6</v>
      </c>
      <c r="I32" s="52">
        <f>40*H32/10</f>
        <v>30.4</v>
      </c>
      <c r="J32" s="52">
        <v>150.94</v>
      </c>
      <c r="K32" s="50">
        <f>40*83.55/J32</f>
        <v>22.141248178084009</v>
      </c>
      <c r="L32" s="50">
        <f>G32+I32+K32</f>
        <v>60.041248178084004</v>
      </c>
    </row>
    <row r="33" spans="1:12" ht="27" x14ac:dyDescent="0.3">
      <c r="A33" s="55">
        <v>21</v>
      </c>
      <c r="B33" s="57" t="s">
        <v>209</v>
      </c>
      <c r="C33" s="52" t="s">
        <v>208</v>
      </c>
      <c r="D33" s="57" t="s">
        <v>207</v>
      </c>
      <c r="E33" s="56">
        <v>11</v>
      </c>
      <c r="F33" s="52">
        <v>16</v>
      </c>
      <c r="G33" s="50">
        <f>20*F33/50</f>
        <v>6.4</v>
      </c>
      <c r="H33" s="52">
        <v>6.1</v>
      </c>
      <c r="I33" s="52">
        <f>40*H33/10</f>
        <v>24.4</v>
      </c>
      <c r="J33" s="52">
        <v>117.35</v>
      </c>
      <c r="K33" s="50">
        <f>40*83.55/J33</f>
        <v>28.478909245845763</v>
      </c>
      <c r="L33" s="50">
        <f>G33+I33+K33</f>
        <v>59.27890924584576</v>
      </c>
    </row>
    <row r="34" spans="1:12" ht="40.200000000000003" x14ac:dyDescent="0.3">
      <c r="A34" s="55">
        <v>22</v>
      </c>
      <c r="B34" s="57" t="s">
        <v>206</v>
      </c>
      <c r="C34" s="52" t="s">
        <v>205</v>
      </c>
      <c r="D34" s="57" t="s">
        <v>199</v>
      </c>
      <c r="E34" s="56">
        <v>11</v>
      </c>
      <c r="F34" s="52">
        <v>14.25</v>
      </c>
      <c r="G34" s="50">
        <f>20*F34/50</f>
        <v>5.7</v>
      </c>
      <c r="H34" s="52">
        <v>5</v>
      </c>
      <c r="I34" s="52">
        <f>40*H34/10</f>
        <v>20</v>
      </c>
      <c r="J34" s="52">
        <v>102.05</v>
      </c>
      <c r="K34" s="50">
        <f>40*83.55/J34</f>
        <v>32.748652621264085</v>
      </c>
      <c r="L34" s="50">
        <f>G34+I34+K34</f>
        <v>58.448652621264088</v>
      </c>
    </row>
    <row r="35" spans="1:12" ht="27" x14ac:dyDescent="0.3">
      <c r="A35" s="55">
        <v>23</v>
      </c>
      <c r="B35" s="57" t="s">
        <v>204</v>
      </c>
      <c r="C35" s="52" t="s">
        <v>203</v>
      </c>
      <c r="D35" s="57" t="s">
        <v>202</v>
      </c>
      <c r="E35" s="56">
        <v>11</v>
      </c>
      <c r="F35" s="60">
        <v>15</v>
      </c>
      <c r="G35" s="50">
        <f>20*F35/50</f>
        <v>6</v>
      </c>
      <c r="H35" s="52">
        <v>7.6</v>
      </c>
      <c r="I35" s="52">
        <f>40*H35/10</f>
        <v>30.4</v>
      </c>
      <c r="J35" s="60">
        <v>154.55000000000001</v>
      </c>
      <c r="K35" s="50">
        <f>40*83.55/J35</f>
        <v>21.624069880297636</v>
      </c>
      <c r="L35" s="50">
        <f>G35+I35+K35</f>
        <v>58.024069880297631</v>
      </c>
    </row>
    <row r="36" spans="1:12" ht="27" x14ac:dyDescent="0.3">
      <c r="A36" s="55">
        <v>24</v>
      </c>
      <c r="B36" s="57" t="s">
        <v>201</v>
      </c>
      <c r="C36" s="52" t="s">
        <v>200</v>
      </c>
      <c r="D36" s="57" t="s">
        <v>199</v>
      </c>
      <c r="E36" s="56">
        <v>11</v>
      </c>
      <c r="F36" s="60">
        <v>14.75</v>
      </c>
      <c r="G36" s="50">
        <f>20*F36/50</f>
        <v>5.9</v>
      </c>
      <c r="H36" s="52">
        <v>6.1</v>
      </c>
      <c r="I36" s="52">
        <f>40*H36/10</f>
        <v>24.4</v>
      </c>
      <c r="J36" s="60">
        <v>125.41</v>
      </c>
      <c r="K36" s="50">
        <f>40*83.55/J36</f>
        <v>26.648592616218803</v>
      </c>
      <c r="L36" s="50">
        <f>G36+I36+K36</f>
        <v>56.948592616218804</v>
      </c>
    </row>
    <row r="37" spans="1:12" ht="27" x14ac:dyDescent="0.3">
      <c r="A37" s="55">
        <v>25</v>
      </c>
      <c r="B37" s="57" t="s">
        <v>198</v>
      </c>
      <c r="C37" s="52" t="s">
        <v>197</v>
      </c>
      <c r="D37" s="57" t="s">
        <v>172</v>
      </c>
      <c r="E37" s="56">
        <v>11</v>
      </c>
      <c r="F37" s="52">
        <v>18.75</v>
      </c>
      <c r="G37" s="50">
        <f>20*F37/50</f>
        <v>7.5</v>
      </c>
      <c r="H37" s="52">
        <v>7.4</v>
      </c>
      <c r="I37" s="52">
        <f>40*H37/10</f>
        <v>29.6</v>
      </c>
      <c r="J37" s="52">
        <v>169.06</v>
      </c>
      <c r="K37" s="50">
        <f>40*83.55/J37</f>
        <v>19.768129658109547</v>
      </c>
      <c r="L37" s="50">
        <f>G37+I37+K37</f>
        <v>56.868129658109552</v>
      </c>
    </row>
    <row r="38" spans="1:12" ht="27" x14ac:dyDescent="0.3">
      <c r="A38" s="55">
        <v>26</v>
      </c>
      <c r="B38" s="57" t="s">
        <v>196</v>
      </c>
      <c r="C38" s="52" t="s">
        <v>195</v>
      </c>
      <c r="D38" s="57" t="s">
        <v>194</v>
      </c>
      <c r="E38" s="56">
        <v>11</v>
      </c>
      <c r="F38" s="52">
        <v>16.5</v>
      </c>
      <c r="G38" s="50">
        <f>20*F38/50</f>
        <v>6.6</v>
      </c>
      <c r="H38" s="52">
        <v>6.3</v>
      </c>
      <c r="I38" s="52">
        <f>40*H38/10</f>
        <v>25.2</v>
      </c>
      <c r="J38" s="52">
        <v>142.03</v>
      </c>
      <c r="K38" s="50">
        <f>40*83.55/J38</f>
        <v>23.530240090121804</v>
      </c>
      <c r="L38" s="50">
        <f>G38+I38+K38</f>
        <v>55.330240090121805</v>
      </c>
    </row>
    <row r="39" spans="1:12" ht="40.200000000000003" x14ac:dyDescent="0.3">
      <c r="A39" s="55">
        <v>27</v>
      </c>
      <c r="B39" s="61" t="s">
        <v>193</v>
      </c>
      <c r="C39" s="52" t="s">
        <v>192</v>
      </c>
      <c r="D39" s="61" t="s">
        <v>191</v>
      </c>
      <c r="E39" s="56">
        <v>11</v>
      </c>
      <c r="F39" s="52">
        <v>15</v>
      </c>
      <c r="G39" s="50">
        <f>20*F39/50</f>
        <v>6</v>
      </c>
      <c r="H39" s="52">
        <v>7.3</v>
      </c>
      <c r="I39" s="52">
        <f>40*H39/10</f>
        <v>29.2</v>
      </c>
      <c r="J39" s="52">
        <v>172.46</v>
      </c>
      <c r="K39" s="50">
        <f>40*83.55/J39</f>
        <v>19.378406587034675</v>
      </c>
      <c r="L39" s="50">
        <f>G39+I39+K39</f>
        <v>54.578406587034678</v>
      </c>
    </row>
    <row r="40" spans="1:12" ht="27" x14ac:dyDescent="0.3">
      <c r="A40" s="55">
        <v>28</v>
      </c>
      <c r="B40" s="57" t="s">
        <v>190</v>
      </c>
      <c r="C40" s="52" t="s">
        <v>189</v>
      </c>
      <c r="D40" s="57" t="s">
        <v>188</v>
      </c>
      <c r="E40" s="56">
        <v>11</v>
      </c>
      <c r="F40" s="52">
        <v>13.75</v>
      </c>
      <c r="G40" s="50">
        <f>20*F40/50</f>
        <v>5.5</v>
      </c>
      <c r="H40" s="52">
        <v>7.4</v>
      </c>
      <c r="I40" s="52">
        <f>40*H40/10</f>
        <v>29.6</v>
      </c>
      <c r="J40" s="52">
        <v>182.65</v>
      </c>
      <c r="K40" s="50">
        <f>40*83.55/J40</f>
        <v>18.297289898713387</v>
      </c>
      <c r="L40" s="50">
        <f>G40+I40+K40</f>
        <v>53.397289898713389</v>
      </c>
    </row>
    <row r="41" spans="1:12" ht="27" x14ac:dyDescent="0.3">
      <c r="A41" s="55">
        <v>29</v>
      </c>
      <c r="B41" s="57" t="s">
        <v>187</v>
      </c>
      <c r="C41" s="52" t="s">
        <v>186</v>
      </c>
      <c r="D41" s="57" t="s">
        <v>185</v>
      </c>
      <c r="E41" s="56">
        <v>11</v>
      </c>
      <c r="F41" s="52">
        <v>19.25</v>
      </c>
      <c r="G41" s="50">
        <f>20*F41/50</f>
        <v>7.7</v>
      </c>
      <c r="H41" s="52">
        <v>6.5</v>
      </c>
      <c r="I41" s="52">
        <f>40*H41/10</f>
        <v>26</v>
      </c>
      <c r="J41" s="52">
        <v>179.49</v>
      </c>
      <c r="K41" s="50">
        <f>40*83.55/J41</f>
        <v>18.61942169480194</v>
      </c>
      <c r="L41" s="50">
        <f>G41+I41+K41</f>
        <v>52.319421694801946</v>
      </c>
    </row>
    <row r="42" spans="1:12" ht="27" x14ac:dyDescent="0.3">
      <c r="A42" s="55">
        <v>30</v>
      </c>
      <c r="B42" s="57" t="s">
        <v>184</v>
      </c>
      <c r="C42" s="52" t="s">
        <v>183</v>
      </c>
      <c r="D42" s="57" t="s">
        <v>152</v>
      </c>
      <c r="E42" s="56">
        <v>11</v>
      </c>
      <c r="F42" s="52">
        <v>14</v>
      </c>
      <c r="G42" s="50">
        <f>20*F42/50</f>
        <v>5.6</v>
      </c>
      <c r="H42" s="52">
        <v>5.0999999999999996</v>
      </c>
      <c r="I42" s="52">
        <f>40*H42/10</f>
        <v>20.399999999999999</v>
      </c>
      <c r="J42" s="52">
        <v>140.08000000000001</v>
      </c>
      <c r="K42" s="50">
        <f>40*83.55/J42</f>
        <v>23.857795545402624</v>
      </c>
      <c r="L42" s="50">
        <f>G42+I42+K42</f>
        <v>49.857795545402624</v>
      </c>
    </row>
    <row r="43" spans="1:12" ht="27" x14ac:dyDescent="0.3">
      <c r="A43" s="55">
        <v>31</v>
      </c>
      <c r="B43" s="57" t="s">
        <v>182</v>
      </c>
      <c r="C43" s="52" t="s">
        <v>181</v>
      </c>
      <c r="D43" s="57" t="s">
        <v>152</v>
      </c>
      <c r="E43" s="56">
        <v>11</v>
      </c>
      <c r="F43" s="60">
        <v>8.75</v>
      </c>
      <c r="G43" s="50">
        <f>20*F43/50</f>
        <v>3.5</v>
      </c>
      <c r="H43" s="52">
        <v>5.4</v>
      </c>
      <c r="I43" s="52">
        <f>40*H43/10</f>
        <v>21.6</v>
      </c>
      <c r="J43" s="60">
        <v>150.09</v>
      </c>
      <c r="K43" s="50">
        <f>40*83.55/J43</f>
        <v>22.266640015990404</v>
      </c>
      <c r="L43" s="50">
        <f>G43+I43+K43</f>
        <v>47.366640015990406</v>
      </c>
    </row>
    <row r="44" spans="1:12" ht="40.200000000000003" x14ac:dyDescent="0.3">
      <c r="A44" s="55">
        <v>32</v>
      </c>
      <c r="B44" s="57" t="s">
        <v>180</v>
      </c>
      <c r="C44" s="52" t="s">
        <v>179</v>
      </c>
      <c r="D44" s="57" t="s">
        <v>178</v>
      </c>
      <c r="E44" s="56">
        <v>11</v>
      </c>
      <c r="F44" s="60">
        <v>15.25</v>
      </c>
      <c r="G44" s="50">
        <f>20*F44/50</f>
        <v>6.1</v>
      </c>
      <c r="H44" s="52">
        <v>3.9</v>
      </c>
      <c r="I44" s="52">
        <f>40*H44/10</f>
        <v>15.6</v>
      </c>
      <c r="J44" s="60">
        <v>175.35</v>
      </c>
      <c r="K44" s="50">
        <f>40*83.55/J44</f>
        <v>19.059024807527802</v>
      </c>
      <c r="L44" s="50">
        <f>G44+I44+K44</f>
        <v>40.759024807527801</v>
      </c>
    </row>
    <row r="45" spans="1:12" ht="27" x14ac:dyDescent="0.3">
      <c r="A45" s="55">
        <v>33</v>
      </c>
      <c r="B45" s="57" t="s">
        <v>177</v>
      </c>
      <c r="C45" s="52" t="s">
        <v>176</v>
      </c>
      <c r="D45" s="57" t="s">
        <v>175</v>
      </c>
      <c r="E45" s="56">
        <v>11</v>
      </c>
      <c r="F45" s="60">
        <v>0</v>
      </c>
      <c r="G45" s="50">
        <f>20*F45/50</f>
        <v>0</v>
      </c>
      <c r="H45" s="52">
        <v>0</v>
      </c>
      <c r="I45" s="52">
        <f>40*H45/10</f>
        <v>0</v>
      </c>
      <c r="J45" s="60">
        <v>0</v>
      </c>
      <c r="K45" s="50">
        <v>0</v>
      </c>
      <c r="L45" s="50">
        <f>G45+I45+K45</f>
        <v>0</v>
      </c>
    </row>
    <row r="46" spans="1:12" ht="27" x14ac:dyDescent="0.3">
      <c r="A46" s="55">
        <v>34</v>
      </c>
      <c r="B46" s="57" t="s">
        <v>174</v>
      </c>
      <c r="C46" s="52" t="s">
        <v>173</v>
      </c>
      <c r="D46" s="57" t="s">
        <v>172</v>
      </c>
      <c r="E46" s="56">
        <v>11</v>
      </c>
      <c r="F46" s="60">
        <v>0</v>
      </c>
      <c r="G46" s="50">
        <f>20*F46/50</f>
        <v>0</v>
      </c>
      <c r="H46" s="52">
        <v>0</v>
      </c>
      <c r="I46" s="52">
        <f>40*H46/10</f>
        <v>0</v>
      </c>
      <c r="J46" s="60">
        <v>0</v>
      </c>
      <c r="K46" s="50">
        <v>0</v>
      </c>
      <c r="L46" s="50">
        <f>G46+I46+K46</f>
        <v>0</v>
      </c>
    </row>
    <row r="47" spans="1:12" ht="27" x14ac:dyDescent="0.3">
      <c r="A47" s="55">
        <v>35</v>
      </c>
      <c r="B47" s="57" t="s">
        <v>171</v>
      </c>
      <c r="C47" s="52" t="s">
        <v>170</v>
      </c>
      <c r="D47" s="57" t="s">
        <v>169</v>
      </c>
      <c r="E47" s="56">
        <v>11</v>
      </c>
      <c r="F47" s="60">
        <v>0</v>
      </c>
      <c r="G47" s="50">
        <f>20*F47/50</f>
        <v>0</v>
      </c>
      <c r="H47" s="52">
        <v>0</v>
      </c>
      <c r="I47" s="52">
        <f>40*H47/10</f>
        <v>0</v>
      </c>
      <c r="J47" s="60">
        <v>0</v>
      </c>
      <c r="K47" s="50">
        <v>0</v>
      </c>
      <c r="L47" s="50">
        <f>G47+I47+K47</f>
        <v>0</v>
      </c>
    </row>
    <row r="48" spans="1:12" ht="27" x14ac:dyDescent="0.3">
      <c r="A48" s="55">
        <v>36</v>
      </c>
      <c r="B48" s="57" t="s">
        <v>168</v>
      </c>
      <c r="C48" s="52" t="s">
        <v>167</v>
      </c>
      <c r="D48" s="57" t="s">
        <v>166</v>
      </c>
      <c r="E48" s="56">
        <v>11</v>
      </c>
      <c r="F48" s="60">
        <v>0</v>
      </c>
      <c r="G48" s="50">
        <f>20*F48/50</f>
        <v>0</v>
      </c>
      <c r="H48" s="52">
        <v>0</v>
      </c>
      <c r="I48" s="52">
        <f>40*H48/10</f>
        <v>0</v>
      </c>
      <c r="J48" s="60">
        <v>0</v>
      </c>
      <c r="K48" s="50">
        <v>0</v>
      </c>
      <c r="L48" s="50">
        <f>G48+I48+K48</f>
        <v>0</v>
      </c>
    </row>
    <row r="49" spans="1:12" ht="53.4" x14ac:dyDescent="0.3">
      <c r="A49" s="55">
        <v>37</v>
      </c>
      <c r="B49" s="57" t="s">
        <v>165</v>
      </c>
      <c r="C49" s="59" t="s">
        <v>164</v>
      </c>
      <c r="D49" s="58" t="s">
        <v>163</v>
      </c>
      <c r="E49" s="56">
        <v>11</v>
      </c>
      <c r="F49" s="52">
        <v>0</v>
      </c>
      <c r="G49" s="50">
        <f>20*F49/50</f>
        <v>0</v>
      </c>
      <c r="H49" s="52">
        <v>0</v>
      </c>
      <c r="I49" s="52">
        <f>40*H49/10</f>
        <v>0</v>
      </c>
      <c r="J49" s="52">
        <v>0</v>
      </c>
      <c r="K49" s="50">
        <v>0</v>
      </c>
      <c r="L49" s="50">
        <f>G49+I49+K49</f>
        <v>0</v>
      </c>
    </row>
    <row r="50" spans="1:12" ht="27" x14ac:dyDescent="0.3">
      <c r="A50" s="55">
        <v>38</v>
      </c>
      <c r="B50" s="57" t="s">
        <v>162</v>
      </c>
      <c r="C50" s="52" t="s">
        <v>161</v>
      </c>
      <c r="D50" s="57" t="s">
        <v>160</v>
      </c>
      <c r="E50" s="56">
        <v>11</v>
      </c>
      <c r="F50" s="52">
        <v>0</v>
      </c>
      <c r="G50" s="50">
        <f>20*F50/50</f>
        <v>0</v>
      </c>
      <c r="H50" s="52">
        <v>0</v>
      </c>
      <c r="I50" s="52">
        <f>40*H50/10</f>
        <v>0</v>
      </c>
      <c r="J50" s="52">
        <v>0</v>
      </c>
      <c r="K50" s="50">
        <v>0</v>
      </c>
      <c r="L50" s="50">
        <f>G50+I50+K50</f>
        <v>0</v>
      </c>
    </row>
    <row r="51" spans="1:12" ht="27" x14ac:dyDescent="0.3">
      <c r="A51" s="55">
        <v>39</v>
      </c>
      <c r="B51" s="57" t="s">
        <v>159</v>
      </c>
      <c r="C51" s="52" t="s">
        <v>158</v>
      </c>
      <c r="D51" s="57" t="s">
        <v>149</v>
      </c>
      <c r="E51" s="56">
        <v>11</v>
      </c>
      <c r="F51" s="52">
        <v>0</v>
      </c>
      <c r="G51" s="50">
        <f>20*F51/50</f>
        <v>0</v>
      </c>
      <c r="H51" s="52">
        <v>0</v>
      </c>
      <c r="I51" s="52">
        <f>40*H51/10</f>
        <v>0</v>
      </c>
      <c r="J51" s="52">
        <v>0</v>
      </c>
      <c r="K51" s="50">
        <v>0</v>
      </c>
      <c r="L51" s="50">
        <f>G51+I51+K51</f>
        <v>0</v>
      </c>
    </row>
    <row r="52" spans="1:12" ht="40.200000000000003" x14ac:dyDescent="0.3">
      <c r="A52" s="55">
        <v>40</v>
      </c>
      <c r="B52" s="57" t="s">
        <v>157</v>
      </c>
      <c r="C52" s="52" t="s">
        <v>156</v>
      </c>
      <c r="D52" s="57" t="s">
        <v>155</v>
      </c>
      <c r="E52" s="56">
        <v>11</v>
      </c>
      <c r="F52" s="52">
        <v>0</v>
      </c>
      <c r="G52" s="50">
        <f>20*F52/50</f>
        <v>0</v>
      </c>
      <c r="H52" s="52">
        <v>0</v>
      </c>
      <c r="I52" s="52">
        <f>40*H52/10</f>
        <v>0</v>
      </c>
      <c r="J52" s="52">
        <v>0</v>
      </c>
      <c r="K52" s="50">
        <v>0</v>
      </c>
      <c r="L52" s="50">
        <f>G52+I52+K52</f>
        <v>0</v>
      </c>
    </row>
    <row r="53" spans="1:12" ht="27" x14ac:dyDescent="0.3">
      <c r="A53" s="55">
        <v>41</v>
      </c>
      <c r="B53" s="57" t="s">
        <v>154</v>
      </c>
      <c r="C53" s="52" t="s">
        <v>153</v>
      </c>
      <c r="D53" s="57" t="s">
        <v>152</v>
      </c>
      <c r="E53" s="56">
        <v>11</v>
      </c>
      <c r="F53" s="52">
        <v>0</v>
      </c>
      <c r="G53" s="50">
        <f>20*F53/50</f>
        <v>0</v>
      </c>
      <c r="H53" s="52">
        <v>0</v>
      </c>
      <c r="I53" s="52">
        <f>40*H53/10</f>
        <v>0</v>
      </c>
      <c r="J53" s="52">
        <v>0</v>
      </c>
      <c r="K53" s="50">
        <v>0</v>
      </c>
      <c r="L53" s="50">
        <f>G53+I53+K53</f>
        <v>0</v>
      </c>
    </row>
    <row r="54" spans="1:12" ht="27" x14ac:dyDescent="0.3">
      <c r="A54" s="55">
        <v>42</v>
      </c>
      <c r="B54" s="57" t="s">
        <v>151</v>
      </c>
      <c r="C54" s="52" t="s">
        <v>150</v>
      </c>
      <c r="D54" s="57" t="s">
        <v>149</v>
      </c>
      <c r="E54" s="56">
        <v>11</v>
      </c>
      <c r="F54" s="52">
        <v>0</v>
      </c>
      <c r="G54" s="50">
        <f>20*F54/50</f>
        <v>0</v>
      </c>
      <c r="H54" s="52"/>
      <c r="I54" s="52">
        <f>40*H54/10</f>
        <v>0</v>
      </c>
      <c r="J54" s="52">
        <v>0</v>
      </c>
      <c r="K54" s="50">
        <v>0</v>
      </c>
      <c r="L54" s="50">
        <f>G54+I54+K54</f>
        <v>0</v>
      </c>
    </row>
    <row r="55" spans="1:12" ht="27" x14ac:dyDescent="0.3">
      <c r="A55" s="55">
        <v>43</v>
      </c>
      <c r="B55" s="54" t="s">
        <v>128</v>
      </c>
      <c r="C55" s="51" t="s">
        <v>127</v>
      </c>
      <c r="D55" s="54" t="s">
        <v>68</v>
      </c>
      <c r="E55" s="51">
        <v>11</v>
      </c>
      <c r="F55" s="51">
        <v>0</v>
      </c>
      <c r="G55" s="50">
        <f>20*F55/50</f>
        <v>0</v>
      </c>
      <c r="H55" s="53"/>
      <c r="I55" s="52">
        <f>40*H55/10</f>
        <v>0</v>
      </c>
      <c r="J55" s="51"/>
      <c r="K55" s="50">
        <v>0</v>
      </c>
      <c r="L55" s="49">
        <f>G55+I55+K55</f>
        <v>0</v>
      </c>
    </row>
    <row r="56" spans="1:12" ht="27" x14ac:dyDescent="0.3">
      <c r="A56" s="55">
        <v>44</v>
      </c>
      <c r="B56" s="54" t="s">
        <v>130</v>
      </c>
      <c r="C56" s="51" t="s">
        <v>129</v>
      </c>
      <c r="D56" s="54" t="s">
        <v>79</v>
      </c>
      <c r="E56" s="51">
        <v>11</v>
      </c>
      <c r="F56" s="51">
        <v>0</v>
      </c>
      <c r="G56" s="50">
        <f>20*F56/50</f>
        <v>0</v>
      </c>
      <c r="H56" s="53"/>
      <c r="I56" s="52">
        <f>40*H56/10</f>
        <v>0</v>
      </c>
      <c r="J56" s="51"/>
      <c r="K56" s="50">
        <v>0</v>
      </c>
      <c r="L56" s="49">
        <f>G56+I56+K56</f>
        <v>0</v>
      </c>
    </row>
    <row r="58" spans="1:12" ht="15.6" x14ac:dyDescent="0.3">
      <c r="B58" s="48" t="s">
        <v>132</v>
      </c>
      <c r="C58" s="47"/>
      <c r="D58" s="48" t="s">
        <v>133</v>
      </c>
    </row>
    <row r="59" spans="1:12" x14ac:dyDescent="0.3">
      <c r="B59" s="47"/>
      <c r="C59" s="47"/>
      <c r="D59" s="47"/>
    </row>
    <row r="60" spans="1:12" ht="15.6" x14ac:dyDescent="0.3">
      <c r="B60" s="48" t="s">
        <v>134</v>
      </c>
      <c r="C60" s="47"/>
      <c r="D60" s="48" t="s">
        <v>135</v>
      </c>
    </row>
    <row r="61" spans="1:12" x14ac:dyDescent="0.3">
      <c r="B61" s="47"/>
      <c r="C61" s="47"/>
      <c r="D61" s="47" t="s">
        <v>136</v>
      </c>
    </row>
    <row r="62" spans="1:12" ht="15.6" x14ac:dyDescent="0.3">
      <c r="B62" s="47"/>
      <c r="C62" s="47"/>
      <c r="D62" s="48" t="s">
        <v>137</v>
      </c>
    </row>
    <row r="63" spans="1:12" x14ac:dyDescent="0.3">
      <c r="B63" s="47"/>
      <c r="C63" s="47"/>
      <c r="D63" s="47" t="s">
        <v>138</v>
      </c>
    </row>
    <row r="64" spans="1:12" ht="15.6" x14ac:dyDescent="0.3">
      <c r="B64" s="47"/>
      <c r="C64" s="47"/>
      <c r="D64" s="48" t="s">
        <v>139</v>
      </c>
    </row>
    <row r="65" spans="2:4" x14ac:dyDescent="0.3">
      <c r="B65" s="47"/>
      <c r="C65" s="47"/>
      <c r="D65" s="47" t="s">
        <v>140</v>
      </c>
    </row>
    <row r="66" spans="2:4" ht="15.6" x14ac:dyDescent="0.3">
      <c r="B66" s="47"/>
      <c r="C66" s="47"/>
      <c r="D66" s="48" t="s">
        <v>141</v>
      </c>
    </row>
    <row r="67" spans="2:4" x14ac:dyDescent="0.3">
      <c r="B67" s="47"/>
      <c r="C67" s="47"/>
      <c r="D67" s="47" t="s">
        <v>142</v>
      </c>
    </row>
    <row r="68" spans="2:4" ht="15.6" x14ac:dyDescent="0.3">
      <c r="B68" s="47"/>
      <c r="C68" s="47"/>
      <c r="D68" s="48" t="s">
        <v>143</v>
      </c>
    </row>
    <row r="69" spans="2:4" x14ac:dyDescent="0.3">
      <c r="B69" s="47"/>
      <c r="C69" s="47"/>
      <c r="D69" s="47" t="s">
        <v>144</v>
      </c>
    </row>
    <row r="70" spans="2:4" ht="15.6" x14ac:dyDescent="0.3">
      <c r="B70" s="47"/>
      <c r="C70" s="47"/>
      <c r="D70" s="48" t="s">
        <v>145</v>
      </c>
    </row>
    <row r="71" spans="2:4" x14ac:dyDescent="0.3">
      <c r="B71" s="47"/>
      <c r="C71" s="47"/>
      <c r="D71" s="47" t="s">
        <v>146</v>
      </c>
    </row>
    <row r="72" spans="2:4" ht="15.6" x14ac:dyDescent="0.3">
      <c r="B72" s="47"/>
      <c r="C72" s="47"/>
      <c r="D72" s="48" t="s">
        <v>147</v>
      </c>
    </row>
    <row r="73" spans="2:4" x14ac:dyDescent="0.3">
      <c r="B73" s="47"/>
      <c r="C73" s="47"/>
      <c r="D73" s="47" t="s">
        <v>148</v>
      </c>
    </row>
  </sheetData>
  <mergeCells count="16">
    <mergeCell ref="E10:P10"/>
    <mergeCell ref="A6:D6"/>
    <mergeCell ref="E6:P6"/>
    <mergeCell ref="A7:C7"/>
    <mergeCell ref="E7:P7"/>
    <mergeCell ref="E8:P8"/>
    <mergeCell ref="E9:P9"/>
    <mergeCell ref="F11:G11"/>
    <mergeCell ref="H11:I11"/>
    <mergeCell ref="J11:K11"/>
    <mergeCell ref="A1:L1"/>
    <mergeCell ref="A2:L2"/>
    <mergeCell ref="A3:L3"/>
    <mergeCell ref="A4:L4"/>
    <mergeCell ref="A5:C5"/>
    <mergeCell ref="E5:P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дев</vt:lpstr>
      <vt:lpstr>7 юн</vt:lpstr>
      <vt:lpstr>8 дев</vt:lpstr>
      <vt:lpstr>8 юн</vt:lpstr>
      <vt:lpstr>9 дев</vt:lpstr>
      <vt:lpstr>9 юн</vt:lpstr>
      <vt:lpstr>10 дев</vt:lpstr>
      <vt:lpstr>10 юн</vt:lpstr>
      <vt:lpstr>11 дев</vt:lpstr>
      <vt:lpstr>11 юн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2022-12-10T10:47:32Z</dcterms:modified>
</cp:coreProperties>
</file>